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almonte.ADUANAS\Documents\html\nuevo-portal-dga-2014\files\avisos\subasta\"/>
    </mc:Choice>
  </mc:AlternateContent>
  <bookViews>
    <workbookView xWindow="600" yWindow="1215" windowWidth="14115" windowHeight="7170"/>
  </bookViews>
  <sheets>
    <sheet name="Hoja1" sheetId="1" r:id="rId1"/>
    <sheet name="Hoja2" sheetId="2" r:id="rId2"/>
  </sheets>
  <definedNames>
    <definedName name="_xlnm.Print_Titles" localSheetId="0">Hoja1!$1:$4</definedName>
  </definedNames>
  <calcPr calcId="171027"/>
</workbook>
</file>

<file path=xl/calcChain.xml><?xml version="1.0" encoding="utf-8"?>
<calcChain xmlns="http://schemas.openxmlformats.org/spreadsheetml/2006/main">
  <c r="K6" i="2" l="1"/>
  <c r="L6" i="2" s="1"/>
  <c r="K7" i="2"/>
  <c r="K8" i="2"/>
  <c r="L8" i="2" s="1"/>
  <c r="K9" i="2"/>
  <c r="K10" i="2"/>
  <c r="K11" i="2"/>
  <c r="L11" i="2" s="1"/>
  <c r="K12" i="2"/>
  <c r="L12" i="2" s="1"/>
  <c r="K13" i="2"/>
  <c r="L13" i="2" s="1"/>
  <c r="K14" i="2"/>
  <c r="L14" i="2" s="1"/>
  <c r="K15" i="2"/>
  <c r="K16" i="2"/>
  <c r="L16" i="2" s="1"/>
  <c r="K17" i="2"/>
  <c r="K18" i="2"/>
  <c r="K5" i="2"/>
  <c r="L5" i="2" s="1"/>
  <c r="G19" i="2"/>
  <c r="F19" i="2"/>
  <c r="L7" i="2"/>
  <c r="L9" i="2"/>
  <c r="L15" i="2"/>
  <c r="L17" i="2"/>
  <c r="L10" i="2"/>
  <c r="A6" i="2"/>
  <c r="A7" i="2" s="1"/>
  <c r="A8" i="2" s="1"/>
  <c r="A9" i="2" s="1"/>
  <c r="A10" i="2" s="1"/>
  <c r="A11" i="2" s="1"/>
  <c r="A13" i="2" s="1"/>
  <c r="A14" i="2" s="1"/>
  <c r="A15" i="2" s="1"/>
  <c r="A16" i="2" s="1"/>
  <c r="A17" i="2" s="1"/>
  <c r="A18" i="2" s="1"/>
  <c r="L19" i="2" l="1"/>
  <c r="K19" i="2"/>
  <c r="K19" i="1" l="1"/>
  <c r="Y19" i="1" l="1"/>
  <c r="Z19" i="1" s="1"/>
  <c r="H55" i="1"/>
  <c r="I60" i="1"/>
  <c r="I59" i="1"/>
  <c r="K11" i="1"/>
  <c r="Q11" i="1"/>
  <c r="P11" i="1" s="1"/>
  <c r="U11" i="1"/>
  <c r="V11" i="1" s="1"/>
  <c r="Y11" i="1"/>
  <c r="Z11" i="1" s="1"/>
  <c r="K5" i="1" l="1"/>
  <c r="K6" i="1"/>
  <c r="K8" i="1"/>
  <c r="K9" i="1"/>
  <c r="K10" i="1"/>
  <c r="K12" i="1"/>
  <c r="K13" i="1"/>
  <c r="K14" i="1"/>
  <c r="K15" i="1"/>
  <c r="K16" i="1"/>
  <c r="K17" i="1"/>
  <c r="K18" i="1"/>
  <c r="K28" i="1"/>
  <c r="K29" i="1"/>
  <c r="AB31" i="1"/>
  <c r="H31" i="1" s="1"/>
  <c r="AB32" i="1"/>
  <c r="H32" i="1" s="1"/>
  <c r="AB33" i="1"/>
  <c r="AB34" i="1"/>
  <c r="H34" i="1" s="1"/>
  <c r="AB35" i="1"/>
  <c r="H35" i="1" s="1"/>
  <c r="AB36" i="1"/>
  <c r="H36" i="1" s="1"/>
  <c r="AB37" i="1"/>
  <c r="H37" i="1" s="1"/>
  <c r="AB38" i="1"/>
  <c r="H38" i="1" s="1"/>
  <c r="AB39" i="1"/>
  <c r="H39" i="1" s="1"/>
  <c r="AB40" i="1"/>
  <c r="H40" i="1" s="1"/>
  <c r="AB41" i="1"/>
  <c r="H41" i="1" s="1"/>
  <c r="AB42" i="1"/>
  <c r="H42" i="1" s="1"/>
  <c r="AB43" i="1"/>
  <c r="H43" i="1" s="1"/>
  <c r="AB44" i="1"/>
  <c r="H44" i="1" s="1"/>
  <c r="AB45" i="1"/>
  <c r="H45" i="1" s="1"/>
  <c r="AB46" i="1"/>
  <c r="H46" i="1" s="1"/>
  <c r="AB47" i="1"/>
  <c r="H47" i="1" s="1"/>
  <c r="AB48" i="1"/>
  <c r="AB49" i="1"/>
  <c r="H49" i="1" s="1"/>
  <c r="AB50" i="1"/>
  <c r="AB51" i="1"/>
  <c r="AB52" i="1"/>
  <c r="H52" i="1" s="1"/>
  <c r="AB53" i="1"/>
  <c r="AB54" i="1"/>
  <c r="AB55" i="1"/>
  <c r="AB56" i="1"/>
  <c r="H56" i="1" s="1"/>
  <c r="AB57" i="1"/>
  <c r="H57" i="1" s="1"/>
  <c r="AB58" i="1"/>
  <c r="H58" i="1" s="1"/>
  <c r="AB72" i="1"/>
  <c r="AB30" i="1"/>
  <c r="H30" i="1" s="1"/>
  <c r="AC57" i="1" l="1"/>
  <c r="I57" i="1" s="1"/>
  <c r="K57" i="1" s="1"/>
  <c r="AC55" i="1"/>
  <c r="I55" i="1" s="1"/>
  <c r="K55" i="1" s="1"/>
  <c r="AC53" i="1"/>
  <c r="I53" i="1" s="1"/>
  <c r="K53" i="1" s="1"/>
  <c r="AC51" i="1"/>
  <c r="I51" i="1" s="1"/>
  <c r="K51" i="1" s="1"/>
  <c r="AC49" i="1"/>
  <c r="I49" i="1" s="1"/>
  <c r="K49" i="1" s="1"/>
  <c r="AC47" i="1"/>
  <c r="I47" i="1" s="1"/>
  <c r="K47" i="1" s="1"/>
  <c r="AC45" i="1"/>
  <c r="I45" i="1" s="1"/>
  <c r="K45" i="1" s="1"/>
  <c r="AC43" i="1"/>
  <c r="I43" i="1" s="1"/>
  <c r="K43" i="1" s="1"/>
  <c r="AC41" i="1"/>
  <c r="I41" i="1" s="1"/>
  <c r="K41" i="1" s="1"/>
  <c r="AC39" i="1"/>
  <c r="I39" i="1" s="1"/>
  <c r="K39" i="1" s="1"/>
  <c r="AC37" i="1"/>
  <c r="I37" i="1" s="1"/>
  <c r="K37" i="1" s="1"/>
  <c r="AC35" i="1"/>
  <c r="I35" i="1" s="1"/>
  <c r="K35" i="1" s="1"/>
  <c r="AC33" i="1"/>
  <c r="I33" i="1" s="1"/>
  <c r="K33" i="1" s="1"/>
  <c r="AC31" i="1"/>
  <c r="I31" i="1" s="1"/>
  <c r="K31" i="1" s="1"/>
  <c r="AC30" i="1"/>
  <c r="I30" i="1" s="1"/>
  <c r="K30" i="1" s="1"/>
  <c r="AC58" i="1"/>
  <c r="I58" i="1" s="1"/>
  <c r="K58" i="1" s="1"/>
  <c r="AC56" i="1"/>
  <c r="I56" i="1" s="1"/>
  <c r="K56" i="1" s="1"/>
  <c r="AC54" i="1"/>
  <c r="I54" i="1" s="1"/>
  <c r="K54" i="1" s="1"/>
  <c r="AC52" i="1"/>
  <c r="I52" i="1" s="1"/>
  <c r="K52" i="1" s="1"/>
  <c r="AC50" i="1"/>
  <c r="K50" i="1" s="1"/>
  <c r="AC48" i="1"/>
  <c r="I48" i="1" s="1"/>
  <c r="K48" i="1" s="1"/>
  <c r="AC46" i="1"/>
  <c r="I46" i="1" s="1"/>
  <c r="K46" i="1" s="1"/>
  <c r="AC44" i="1"/>
  <c r="I44" i="1" s="1"/>
  <c r="K44" i="1" s="1"/>
  <c r="AC42" i="1"/>
  <c r="I42" i="1" s="1"/>
  <c r="K42" i="1" s="1"/>
  <c r="AC40" i="1"/>
  <c r="I40" i="1" s="1"/>
  <c r="K40" i="1" s="1"/>
  <c r="AC38" i="1"/>
  <c r="I38" i="1" s="1"/>
  <c r="K38" i="1" s="1"/>
  <c r="AC36" i="1"/>
  <c r="I36" i="1" s="1"/>
  <c r="K36" i="1" s="1"/>
  <c r="AC34" i="1"/>
  <c r="I34" i="1" s="1"/>
  <c r="K34" i="1" s="1"/>
  <c r="AC32" i="1"/>
  <c r="I32" i="1" s="1"/>
  <c r="K32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Y21" i="1" l="1"/>
  <c r="H21" i="1" s="1"/>
  <c r="Y22" i="1"/>
  <c r="H22" i="1" s="1"/>
  <c r="Y23" i="1"/>
  <c r="H23" i="1" s="1"/>
  <c r="Y24" i="1"/>
  <c r="H24" i="1" s="1"/>
  <c r="Y25" i="1"/>
  <c r="H25" i="1" s="1"/>
  <c r="Y26" i="1"/>
  <c r="H26" i="1" s="1"/>
  <c r="Y27" i="1"/>
  <c r="Y20" i="1"/>
  <c r="H20" i="1" s="1"/>
  <c r="H63" i="1" l="1"/>
  <c r="Z25" i="1"/>
  <c r="Z23" i="1"/>
  <c r="Z21" i="1"/>
  <c r="Z20" i="1"/>
  <c r="I20" i="1" s="1"/>
  <c r="Z27" i="1"/>
  <c r="I27" i="1" s="1"/>
  <c r="K27" i="1" s="1"/>
  <c r="Z26" i="1"/>
  <c r="I26" i="1" s="1"/>
  <c r="K26" i="1" s="1"/>
  <c r="Z24" i="1"/>
  <c r="I24" i="1" s="1"/>
  <c r="K24" i="1" s="1"/>
  <c r="Z22" i="1"/>
  <c r="I22" i="1" s="1"/>
  <c r="K22" i="1" s="1"/>
  <c r="I25" i="1"/>
  <c r="K25" i="1" s="1"/>
  <c r="I23" i="1"/>
  <c r="K23" i="1" s="1"/>
  <c r="I21" i="1"/>
  <c r="K21" i="1" s="1"/>
  <c r="Y6" i="1"/>
  <c r="Z6" i="1" s="1"/>
  <c r="Y8" i="1"/>
  <c r="Z8" i="1" s="1"/>
  <c r="Y9" i="1"/>
  <c r="Z9" i="1" s="1"/>
  <c r="Y10" i="1"/>
  <c r="Z10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5" i="1"/>
  <c r="Z5" i="1" s="1"/>
  <c r="I63" i="1" l="1"/>
  <c r="K72" i="1"/>
  <c r="K20" i="1"/>
  <c r="AC72" i="1"/>
  <c r="N18" i="1"/>
  <c r="N17" i="1"/>
  <c r="O17" i="1" l="1"/>
  <c r="O18" i="1"/>
  <c r="U6" i="1" l="1"/>
  <c r="V6" i="1" s="1"/>
  <c r="U8" i="1"/>
  <c r="V8" i="1" s="1"/>
  <c r="U9" i="1"/>
  <c r="V9" i="1" s="1"/>
  <c r="U10" i="1"/>
  <c r="V10" i="1" s="1"/>
  <c r="U12" i="1"/>
  <c r="V12" i="1" s="1"/>
  <c r="U13" i="1"/>
  <c r="V13" i="1" s="1"/>
  <c r="U14" i="1"/>
  <c r="V14" i="1" s="1"/>
  <c r="U15" i="1"/>
  <c r="V15" i="1" s="1"/>
  <c r="U16" i="1"/>
  <c r="V16" i="1" s="1"/>
  <c r="U5" i="1"/>
  <c r="V5" i="1" s="1"/>
  <c r="N16" i="1" l="1"/>
  <c r="O16" i="1" l="1"/>
  <c r="Q5" i="1" l="1"/>
  <c r="Q12" i="1"/>
  <c r="P5" i="1" l="1"/>
  <c r="Q6" i="1"/>
  <c r="P6" i="1" s="1"/>
  <c r="Q8" i="1"/>
  <c r="P8" i="1" s="1"/>
  <c r="Q9" i="1"/>
  <c r="P9" i="1" s="1"/>
  <c r="Q10" i="1"/>
  <c r="P10" i="1" s="1"/>
  <c r="P12" i="1"/>
  <c r="Q13" i="1"/>
  <c r="P13" i="1" s="1"/>
  <c r="Q14" i="1"/>
  <c r="P14" i="1" s="1"/>
  <c r="Q15" i="1"/>
  <c r="P15" i="1" s="1"/>
</calcChain>
</file>

<file path=xl/sharedStrings.xml><?xml version="1.0" encoding="utf-8"?>
<sst xmlns="http://schemas.openxmlformats.org/spreadsheetml/2006/main" count="571" uniqueCount="236">
  <si>
    <t>35-02-2013</t>
  </si>
  <si>
    <t>DFSU2014882/FCIU2534469</t>
  </si>
  <si>
    <t>1030-2009-25740</t>
  </si>
  <si>
    <t>CORNISAS Y MOLDURAS</t>
  </si>
  <si>
    <t>45-02-2013</t>
  </si>
  <si>
    <t>CLHU4187170/XINU4048976/MARU2004323</t>
  </si>
  <si>
    <t>1030-2008-100100</t>
  </si>
  <si>
    <t>PARTICIONES PARA DIVICIONES</t>
  </si>
  <si>
    <t>10000-IC01-1408-00012D</t>
  </si>
  <si>
    <t>ZOCALOS Y LOSETAS</t>
  </si>
  <si>
    <t>19-02-2014</t>
  </si>
  <si>
    <t>10000-IC01-1408-00012E</t>
  </si>
  <si>
    <t>22-03-2014</t>
  </si>
  <si>
    <t>10000-IC01-1412-000031</t>
  </si>
  <si>
    <t>GABINETES PARA TELECOMUNICACIONES</t>
  </si>
  <si>
    <t>ESTRUCTURAS PARA INVERNADEROS</t>
  </si>
  <si>
    <t>12-01-2015</t>
  </si>
  <si>
    <t>AMLU2004283/FSCU3972812</t>
  </si>
  <si>
    <t>10030-IC01-1203-0021BC/10000-IC01-1303-0000A5</t>
  </si>
  <si>
    <t>TUBERIAS Y EMPALMES EN PVC</t>
  </si>
  <si>
    <t>HAINA</t>
  </si>
  <si>
    <t>17-01-2015</t>
  </si>
  <si>
    <t>SCZU5574472/SCZU5620053/GLDU0522789</t>
  </si>
  <si>
    <t>10030-IC01-1405-001C42</t>
  </si>
  <si>
    <t>ARENA SILICA</t>
  </si>
  <si>
    <t>20-01-2015</t>
  </si>
  <si>
    <t>CADU2011271/SUDU1573813</t>
  </si>
  <si>
    <t>10030-IC01-1405-00135E</t>
  </si>
  <si>
    <t>CLORURO DE SODIO</t>
  </si>
  <si>
    <t>10030-IC01-1408-000EBE</t>
  </si>
  <si>
    <t>11-02-2015</t>
  </si>
  <si>
    <t>LADRILLOS</t>
  </si>
  <si>
    <t>CADU2012787/SUDU2012787</t>
  </si>
  <si>
    <t>01-03-2015</t>
  </si>
  <si>
    <t>12-03-2015</t>
  </si>
  <si>
    <t>10030-IC01-1505-003B36</t>
  </si>
  <si>
    <t>MERCANCIAS VARIADAS</t>
  </si>
  <si>
    <t>10000-IC01-1509-000134</t>
  </si>
  <si>
    <t>DESPERDICIOS DE METAL</t>
  </si>
  <si>
    <t>DESIERTO</t>
  </si>
  <si>
    <t>AILA</t>
  </si>
  <si>
    <t>10150-IC01-1401-000F1A/000AE8/10030-IC01-1312-000BC2/10150-IC01-1402-0001A1</t>
  </si>
  <si>
    <t>PB</t>
  </si>
  <si>
    <t>ALMACEN,HAINA Y CAUCEDO</t>
  </si>
  <si>
    <t>10030-IC01-1402-0019A5</t>
  </si>
  <si>
    <t>TELEVISORES LED</t>
  </si>
  <si>
    <t>NEUMATICOS USADOS</t>
  </si>
  <si>
    <t>10150-IC01-1505-0028B6</t>
  </si>
  <si>
    <t>GATU8421200</t>
  </si>
  <si>
    <t>MADERAS CAOBA</t>
  </si>
  <si>
    <t>TCLU2897631</t>
  </si>
  <si>
    <t>10150-IC01-1509-001B40</t>
  </si>
  <si>
    <t>MSCU45393558/TOLU4774795/HLXU5620201/HLXU5654367/HLXU5657725/MAEU4112937/TEXU8954792</t>
  </si>
  <si>
    <t>18-02-2015</t>
  </si>
  <si>
    <t>08-01-2015/    18-01-2015/    32-01-2015</t>
  </si>
  <si>
    <t>10000-IC01-1511-00018D</t>
  </si>
  <si>
    <t>SILLAS PLASTICAS</t>
  </si>
  <si>
    <t>HLXU6259011</t>
  </si>
  <si>
    <t>10150-IC01-1511-00224D</t>
  </si>
  <si>
    <t>10000-IC01-1512-00004A</t>
  </si>
  <si>
    <t>01-01-2016</t>
  </si>
  <si>
    <t>04-01-2016</t>
  </si>
  <si>
    <t>07-01-2016</t>
  </si>
  <si>
    <t>09-01-2016</t>
  </si>
  <si>
    <t>10000-IC01-1603-00008D</t>
  </si>
  <si>
    <t>10-01-2015</t>
  </si>
  <si>
    <t>11-01-2016</t>
  </si>
  <si>
    <t>10150-IC01-1410-0010F8</t>
  </si>
  <si>
    <t>AMORTIGUADORES</t>
  </si>
  <si>
    <t>13-01-2016</t>
  </si>
  <si>
    <t>TCLU9431840</t>
  </si>
  <si>
    <t>CCLU4829075</t>
  </si>
  <si>
    <t>IMPUESTOS</t>
  </si>
  <si>
    <t>CAUCEDO</t>
  </si>
  <si>
    <t>ALMACEN, JACOBO</t>
  </si>
  <si>
    <t>DIRECCION GENERAL DE ADUANAS</t>
  </si>
  <si>
    <t>DEPARTAMENTO DE DE SUBASTAS</t>
  </si>
  <si>
    <t>-</t>
  </si>
  <si>
    <t>08-01-2016</t>
  </si>
  <si>
    <t>16-01-2016</t>
  </si>
  <si>
    <t>MEDU6432088</t>
  </si>
  <si>
    <t>10150-IC01-1504-000FE3</t>
  </si>
  <si>
    <t>17-01-2016</t>
  </si>
  <si>
    <t>PONU0597680</t>
  </si>
  <si>
    <t>10150-IC01-1412-001D25</t>
  </si>
  <si>
    <t>ACEITES DE MOTOR</t>
  </si>
  <si>
    <t>18-01-2016</t>
  </si>
  <si>
    <t>19-01-2016</t>
  </si>
  <si>
    <t>20-01-2016</t>
  </si>
  <si>
    <t>21-01-2016</t>
  </si>
  <si>
    <t>22-01-2016</t>
  </si>
  <si>
    <t>23-01-2016</t>
  </si>
  <si>
    <t>24-01-2016</t>
  </si>
  <si>
    <t>25-01-2016</t>
  </si>
  <si>
    <t>26-01-2016</t>
  </si>
  <si>
    <t>27-01-2016</t>
  </si>
  <si>
    <t>28-01-2016</t>
  </si>
  <si>
    <t>29-01-2016</t>
  </si>
  <si>
    <t>30-01-2016</t>
  </si>
  <si>
    <t>31-01-2016</t>
  </si>
  <si>
    <t>32-01-2016</t>
  </si>
  <si>
    <t>33-01-2016</t>
  </si>
  <si>
    <t>34-01-2016</t>
  </si>
  <si>
    <t>35-01-2016</t>
  </si>
  <si>
    <t>36-01-2016</t>
  </si>
  <si>
    <t>37-01-2016</t>
  </si>
  <si>
    <t>38-01-2016</t>
  </si>
  <si>
    <t>39-01-2016</t>
  </si>
  <si>
    <t>40-01-2016</t>
  </si>
  <si>
    <t>41-01-2016</t>
  </si>
  <si>
    <t>42-01-2016</t>
  </si>
  <si>
    <t>43-01-2016</t>
  </si>
  <si>
    <t>44-01-2016</t>
  </si>
  <si>
    <t>45-01-2016</t>
  </si>
  <si>
    <t>46-01-2016</t>
  </si>
  <si>
    <t>10000-IC01-1607-0001E0</t>
  </si>
  <si>
    <t>CONFECCIONES Y CALZADOS</t>
  </si>
  <si>
    <t>REPUESTOS USADOS</t>
  </si>
  <si>
    <t>10000-IC01-1607-0001EF</t>
  </si>
  <si>
    <t>CHATARRAS</t>
  </si>
  <si>
    <t>10000-IC01-1607-0001B4</t>
  </si>
  <si>
    <t>PRODUCTOS DE BELLEZAS</t>
  </si>
  <si>
    <t>CXDU1783025</t>
  </si>
  <si>
    <t>10150-IC01-1608-0003CD</t>
  </si>
  <si>
    <t>ROLLOS DE TEJIDOS SINTETICOS Y RAYON</t>
  </si>
  <si>
    <t>CCLU3374834</t>
  </si>
  <si>
    <t>10000-IC01-1608-000015</t>
  </si>
  <si>
    <t>10000-IC01-1608-000013</t>
  </si>
  <si>
    <t>TANQUES PLASTICOS</t>
  </si>
  <si>
    <t>CLORO GRANULADOS</t>
  </si>
  <si>
    <t>10000-IC01-1607-0001CB</t>
  </si>
  <si>
    <t>10000-IC01-1607-0001D8</t>
  </si>
  <si>
    <t>10000-IC01-1607-0001A8</t>
  </si>
  <si>
    <t>BAÑERAS Y TAPAS DE INODOROS</t>
  </si>
  <si>
    <t>10000-IC01-1607-000196</t>
  </si>
  <si>
    <t>CARTERAS SINTETICAS</t>
  </si>
  <si>
    <t>10000-IC01-1607-00019A</t>
  </si>
  <si>
    <t>10000-IC01-1607-0001D4</t>
  </si>
  <si>
    <t>10000-IC01-1607-0001C5</t>
  </si>
  <si>
    <t>10010-IC01-1303-00044A</t>
  </si>
  <si>
    <t>ELECTRODOMESTICOS NUEVOS</t>
  </si>
  <si>
    <t>10000-IC01-1408-00008A</t>
  </si>
  <si>
    <t>CONGELADORES</t>
  </si>
  <si>
    <t>HASU4162752</t>
  </si>
  <si>
    <t>10150-IC01-1608-0012A4</t>
  </si>
  <si>
    <t>MSKU1176833/MSKU9070684/PONU7684934</t>
  </si>
  <si>
    <t>CMAU0623360</t>
  </si>
  <si>
    <t>10150-IC01-1510-000D83</t>
  </si>
  <si>
    <t>MARMOL</t>
  </si>
  <si>
    <t>10150-IC01-1507-0029A0</t>
  </si>
  <si>
    <t>FUNDAS DE PAPEL, PARA RECICLAR</t>
  </si>
  <si>
    <t>MEDU8212565/MEDU8417065</t>
  </si>
  <si>
    <t>10150-IC01-1507-000CC7</t>
  </si>
  <si>
    <t>MALETAS</t>
  </si>
  <si>
    <t>CAIU9237166</t>
  </si>
  <si>
    <t>ALFOMBRAS</t>
  </si>
  <si>
    <t>10030-IC01-1510-0046D7</t>
  </si>
  <si>
    <t>CESTAS, Y ACCESORIOS PARA SUPERMERCADOS</t>
  </si>
  <si>
    <t>BOBINAS DE ACEROS GALBANIZADOS</t>
  </si>
  <si>
    <t>MRKU7579541/MRKU8239382/MSKU4040516/MSKU5658833</t>
  </si>
  <si>
    <t>10150-IC01-1601-001DE3</t>
  </si>
  <si>
    <t>AIRES ACONDICIONADOS, NUEVOS</t>
  </si>
  <si>
    <t>HASU5030719</t>
  </si>
  <si>
    <t>10150-IC01-1608-000EAB</t>
  </si>
  <si>
    <t>ALMACEN</t>
  </si>
  <si>
    <t>NUEVO</t>
  </si>
  <si>
    <t>56-01-2014</t>
  </si>
  <si>
    <t>10000-IC01-1403-00014A</t>
  </si>
  <si>
    <t>EXHIBIDORES DE HERRAMIENTAS</t>
  </si>
  <si>
    <t>02-01-2015</t>
  </si>
  <si>
    <t>CARBONATO DE CALCIO PARA USO INDUSTRIAL</t>
  </si>
  <si>
    <t>10000-IC01-1502-000125</t>
  </si>
  <si>
    <t>18-03-2015</t>
  </si>
  <si>
    <t>10030-IC01-1505-003DE3</t>
  </si>
  <si>
    <t>47-01-2016</t>
  </si>
  <si>
    <t>10000-IC01-1509-00014E</t>
  </si>
  <si>
    <t>48-01-2016</t>
  </si>
  <si>
    <t>49-01-2016</t>
  </si>
  <si>
    <t>50-01-2016</t>
  </si>
  <si>
    <t>BOTAS LABORALES</t>
  </si>
  <si>
    <t>ELECTRODOMESTICOS PARA REPUESTOS</t>
  </si>
  <si>
    <t>PLANCHA DE ZINC</t>
  </si>
  <si>
    <t>NYKU3908963/3909050/3909065/3909044/3908984/3908990</t>
  </si>
  <si>
    <t>10030-IC01-1401-000908</t>
  </si>
  <si>
    <t>RELACION DE LOTES SUBASTA OCTUBRE 2016</t>
  </si>
  <si>
    <t>10000-IC01-1608-00003E</t>
  </si>
  <si>
    <t>10000-IC01-1609-0000F9</t>
  </si>
  <si>
    <t>20020-IC01-1302-0000F1/10000-IC01-1608-000103</t>
  </si>
  <si>
    <t>UESU5246839</t>
  </si>
  <si>
    <t>ALMACEN JACOBO</t>
  </si>
  <si>
    <t>Contedor Origen Importacion</t>
  </si>
  <si>
    <t>Num.</t>
  </si>
  <si>
    <t>Declaracion Lotificada</t>
  </si>
  <si>
    <t>Breve Descripcion</t>
  </si>
  <si>
    <t>Impuestos Netos</t>
  </si>
  <si>
    <t>Primera Puja</t>
  </si>
  <si>
    <t>Estatus de Lote</t>
  </si>
  <si>
    <t>Pago Portuaria</t>
  </si>
  <si>
    <t>Ubicación de Mercancias</t>
  </si>
  <si>
    <t>10150-IC01-1505-000DDA</t>
  </si>
  <si>
    <t>10000-IC01-1609-000067</t>
  </si>
  <si>
    <t>10000-IC01-1608-000108</t>
  </si>
  <si>
    <t>CONFECCIONES Y MERCANCIAS VARIADAS</t>
  </si>
  <si>
    <t>10000-IC01-1609-00012D</t>
  </si>
  <si>
    <t>10000-IC01-1609-00002D</t>
  </si>
  <si>
    <t>BOTELLAS PLASTICAS ( DESECHO PARA MOLER)</t>
  </si>
  <si>
    <t>MAXU4503579</t>
  </si>
  <si>
    <t>Num. Lote</t>
  </si>
  <si>
    <t>Precio final Sugerido</t>
  </si>
  <si>
    <t>Impuestos Netos declaracion</t>
  </si>
  <si>
    <t>50% Sugerido</t>
  </si>
  <si>
    <t>10000-IC01-1609-0000F0/10030-IC01-1405-000FDD</t>
  </si>
  <si>
    <t>Takusa, se Autorizo por articulo 99 y no pagaron</t>
  </si>
  <si>
    <t>Seeverger, se Autorizo por articulo 99 y no pagaron</t>
  </si>
  <si>
    <t>Domequip, se Autorizo por articulo 99 y no pagaron</t>
  </si>
  <si>
    <t>UXXU4517263</t>
  </si>
  <si>
    <t>10000-IC01-1609-000146</t>
  </si>
  <si>
    <t>Domcrete SRL</t>
  </si>
  <si>
    <t>Cementos Andino Dominicanos</t>
  </si>
  <si>
    <t>Surveyingarq SRL</t>
  </si>
  <si>
    <t>Charo Decoraciones</t>
  </si>
  <si>
    <t>Instalacion de Trameria Moviliaria</t>
  </si>
  <si>
    <t>DGA</t>
  </si>
  <si>
    <t>Dompol SRL</t>
  </si>
  <si>
    <t>DGA-Top Haiti</t>
  </si>
  <si>
    <t>Rosaura Altagracia Almonte</t>
  </si>
  <si>
    <t>DGA -Arzovispado, ver fecha vencimiento</t>
  </si>
  <si>
    <t>DGA-Odelis Josefina, se Autorizo por articulo 99 y no pagaron</t>
  </si>
  <si>
    <t>Courrier y Carga MaritimoAprobda  Solicitud de pago</t>
  </si>
  <si>
    <t>DGA- Revisar- montos muy altos</t>
  </si>
  <si>
    <t>Invernaderos Dominicanos Canadiese</t>
  </si>
  <si>
    <t>Bio Products 4u EIRL</t>
  </si>
  <si>
    <t xml:space="preserve">Rafael  Altagracia Reyes </t>
  </si>
  <si>
    <t>Contedor - Origen Importacion</t>
  </si>
  <si>
    <t>RELACION DE LOTES OFERTADO EN SUBASTA Y NO ADJUDICADOS</t>
  </si>
  <si>
    <t>Consignatario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</si>
</sst>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[$€-2]* #,##0.00_);_([$€-2]* \(#,##0.00\);_([$€-2]* &quot;-&quot;??_)"/>
    <numFmt numFmtId="166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Fill="1"/>
    <xf numFmtId="4" fontId="5" fillId="0" borderId="0" xfId="0" applyNumberFormat="1" applyFont="1" applyFill="1"/>
    <xf numFmtId="0" fontId="5" fillId="2" borderId="0" xfId="0" applyFont="1" applyFill="1"/>
    <xf numFmtId="4" fontId="4" fillId="0" borderId="0" xfId="0" applyNumberFormat="1" applyFont="1"/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4" fontId="4" fillId="0" borderId="0" xfId="0" applyNumberFormat="1" applyFont="1" applyFill="1"/>
    <xf numFmtId="49" fontId="4" fillId="0" borderId="0" xfId="0" applyNumberFormat="1" applyFont="1" applyFill="1"/>
    <xf numFmtId="0" fontId="6" fillId="0" borderId="0" xfId="0" applyFont="1" applyFill="1" applyAlignment="1">
      <alignment wrapText="1"/>
    </xf>
    <xf numFmtId="0" fontId="9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 wrapText="1"/>
    </xf>
    <xf numFmtId="0" fontId="14" fillId="0" borderId="1" xfId="1" applyFont="1" applyFill="1" applyBorder="1" applyAlignment="1">
      <alignment horizontal="center"/>
    </xf>
    <xf numFmtId="49" fontId="15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wrapText="1"/>
    </xf>
    <xf numFmtId="4" fontId="15" fillId="0" borderId="1" xfId="0" applyNumberFormat="1" applyFont="1" applyFill="1" applyBorder="1" applyAlignment="1">
      <alignment horizontal="right"/>
    </xf>
    <xf numFmtId="4" fontId="14" fillId="0" borderId="1" xfId="1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2" fillId="3" borderId="3" xfId="1" applyFont="1" applyFill="1" applyBorder="1" applyAlignment="1">
      <alignment horizontal="center"/>
    </xf>
    <xf numFmtId="0" fontId="12" fillId="3" borderId="3" xfId="1" applyFont="1" applyFill="1" applyBorder="1" applyAlignment="1">
      <alignment horizontal="center" wrapText="1"/>
    </xf>
    <xf numFmtId="0" fontId="13" fillId="3" borderId="3" xfId="1" applyFont="1" applyFill="1" applyBorder="1" applyAlignment="1">
      <alignment horizontal="center" wrapText="1"/>
    </xf>
    <xf numFmtId="0" fontId="13" fillId="3" borderId="4" xfId="1" applyFont="1" applyFill="1" applyBorder="1" applyAlignment="1">
      <alignment horizontal="center" wrapText="1"/>
    </xf>
    <xf numFmtId="166" fontId="13" fillId="3" borderId="5" xfId="1" applyNumberFormat="1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/>
    </xf>
    <xf numFmtId="49" fontId="14" fillId="0" borderId="1" xfId="1" applyNumberFormat="1" applyFont="1" applyFill="1" applyBorder="1" applyAlignment="1">
      <alignment wrapText="1"/>
    </xf>
    <xf numFmtId="0" fontId="14" fillId="0" borderId="1" xfId="1" applyFont="1" applyFill="1" applyBorder="1" applyAlignment="1">
      <alignment horizontal="center" wrapText="1"/>
    </xf>
    <xf numFmtId="0" fontId="14" fillId="0" borderId="1" xfId="1" applyFont="1" applyFill="1" applyBorder="1" applyAlignment="1">
      <alignment horizontal="left" wrapText="1"/>
    </xf>
    <xf numFmtId="0" fontId="14" fillId="0" borderId="1" xfId="1" applyFont="1" applyFill="1" applyBorder="1" applyAlignment="1">
      <alignment wrapText="1"/>
    </xf>
    <xf numFmtId="4" fontId="14" fillId="0" borderId="1" xfId="1" applyNumberFormat="1" applyFont="1" applyFill="1" applyBorder="1" applyAlignment="1">
      <alignment horizontal="right"/>
    </xf>
    <xf numFmtId="4" fontId="15" fillId="0" borderId="1" xfId="1" applyNumberFormat="1" applyFont="1" applyFill="1" applyBorder="1" applyAlignment="1">
      <alignment horizontal="center"/>
    </xf>
    <xf numFmtId="166" fontId="15" fillId="0" borderId="1" xfId="0" applyNumberFormat="1" applyFont="1" applyFill="1" applyBorder="1"/>
    <xf numFmtId="0" fontId="15" fillId="0" borderId="1" xfId="1" applyFont="1" applyFill="1" applyBorder="1" applyAlignment="1">
      <alignment horizontal="center" wrapText="1"/>
    </xf>
    <xf numFmtId="166" fontId="15" fillId="0" borderId="1" xfId="0" applyNumberFormat="1" applyFont="1" applyFill="1" applyBorder="1" applyAlignment="1">
      <alignment horizontal="center"/>
    </xf>
    <xf numFmtId="4" fontId="0" fillId="0" borderId="0" xfId="0" applyNumberFormat="1"/>
    <xf numFmtId="4" fontId="0" fillId="0" borderId="1" xfId="0" applyNumberFormat="1" applyBorder="1"/>
    <xf numFmtId="0" fontId="13" fillId="3" borderId="9" xfId="1" applyFont="1" applyFill="1" applyBorder="1" applyAlignment="1">
      <alignment horizontal="center" wrapText="1"/>
    </xf>
    <xf numFmtId="4" fontId="11" fillId="3" borderId="7" xfId="0" applyNumberFormat="1" applyFont="1" applyFill="1" applyBorder="1"/>
    <xf numFmtId="4" fontId="11" fillId="3" borderId="10" xfId="0" applyNumberFormat="1" applyFont="1" applyFill="1" applyBorder="1"/>
    <xf numFmtId="4" fontId="11" fillId="3" borderId="8" xfId="0" applyNumberFormat="1" applyFont="1" applyFill="1" applyBorder="1"/>
    <xf numFmtId="4" fontId="0" fillId="4" borderId="1" xfId="0" applyNumberFormat="1" applyFill="1" applyBorder="1"/>
    <xf numFmtId="0" fontId="5" fillId="0" borderId="12" xfId="0" applyFont="1" applyFill="1" applyBorder="1"/>
    <xf numFmtId="0" fontId="0" fillId="0" borderId="12" xfId="0" applyFill="1" applyBorder="1"/>
    <xf numFmtId="0" fontId="0" fillId="0" borderId="12" xfId="0" applyBorder="1"/>
    <xf numFmtId="0" fontId="0" fillId="0" borderId="13" xfId="0" applyBorder="1"/>
    <xf numFmtId="0" fontId="11" fillId="5" borderId="14" xfId="1" applyFont="1" applyFill="1" applyBorder="1" applyAlignment="1">
      <alignment horizontal="center"/>
    </xf>
    <xf numFmtId="0" fontId="11" fillId="5" borderId="14" xfId="1" applyFont="1" applyFill="1" applyBorder="1" applyAlignment="1">
      <alignment horizontal="center" wrapText="1"/>
    </xf>
    <xf numFmtId="0" fontId="16" fillId="5" borderId="14" xfId="1" applyFont="1" applyFill="1" applyBorder="1" applyAlignment="1">
      <alignment horizontal="center" wrapText="1"/>
    </xf>
    <xf numFmtId="166" fontId="16" fillId="5" borderId="14" xfId="1" applyNumberFormat="1" applyFont="1" applyFill="1" applyBorder="1" applyAlignment="1">
      <alignment horizontal="center" wrapText="1"/>
    </xf>
    <xf numFmtId="0" fontId="11" fillId="5" borderId="14" xfId="0" applyFont="1" applyFill="1" applyBorder="1" applyAlignment="1"/>
    <xf numFmtId="0" fontId="1" fillId="2" borderId="2" xfId="0" applyFont="1" applyFill="1" applyBorder="1"/>
    <xf numFmtId="0" fontId="1" fillId="2" borderId="0" xfId="0" applyFont="1" applyFill="1"/>
    <xf numFmtId="0" fontId="1" fillId="0" borderId="0" xfId="0" applyFont="1"/>
    <xf numFmtId="0" fontId="1" fillId="0" borderId="12" xfId="0" applyFont="1" applyBorder="1"/>
    <xf numFmtId="0" fontId="10" fillId="0" borderId="12" xfId="1" applyFont="1" applyFill="1" applyBorder="1" applyAlignment="1">
      <alignment horizontal="center"/>
    </xf>
    <xf numFmtId="49" fontId="1" fillId="0" borderId="12" xfId="0" applyNumberFormat="1" applyFont="1" applyFill="1" applyBorder="1" applyAlignment="1"/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wrapText="1"/>
    </xf>
    <xf numFmtId="166" fontId="1" fillId="0" borderId="12" xfId="0" applyNumberFormat="1" applyFont="1" applyFill="1" applyBorder="1"/>
    <xf numFmtId="166" fontId="1" fillId="0" borderId="12" xfId="0" applyNumberFormat="1" applyFont="1" applyFill="1" applyBorder="1" applyAlignment="1">
      <alignment horizontal="right"/>
    </xf>
    <xf numFmtId="4" fontId="1" fillId="0" borderId="12" xfId="0" applyNumberFormat="1" applyFont="1" applyFill="1" applyBorder="1" applyAlignment="1">
      <alignment horizontal="right"/>
    </xf>
    <xf numFmtId="4" fontId="10" fillId="0" borderId="12" xfId="1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/>
    <xf numFmtId="4" fontId="1" fillId="0" borderId="12" xfId="0" applyNumberFormat="1" applyFont="1" applyFill="1" applyBorder="1"/>
    <xf numFmtId="166" fontId="1" fillId="0" borderId="12" xfId="0" applyNumberFormat="1" applyFont="1" applyFill="1" applyBorder="1" applyAlignment="1">
      <alignment wrapText="1"/>
    </xf>
    <xf numFmtId="49" fontId="1" fillId="0" borderId="12" xfId="0" applyNumberFormat="1" applyFont="1" applyFill="1" applyBorder="1" applyAlignment="1">
      <alignment wrapText="1"/>
    </xf>
    <xf numFmtId="49" fontId="1" fillId="0" borderId="12" xfId="0" applyNumberFormat="1" applyFont="1" applyFill="1" applyBorder="1" applyAlignment="1">
      <alignment horizontal="center" wrapText="1"/>
    </xf>
    <xf numFmtId="49" fontId="1" fillId="0" borderId="12" xfId="0" applyNumberFormat="1" applyFont="1" applyFill="1" applyBorder="1"/>
    <xf numFmtId="0" fontId="10" fillId="0" borderId="12" xfId="0" applyFont="1" applyFill="1" applyBorder="1" applyAlignment="1">
      <alignment wrapText="1"/>
    </xf>
    <xf numFmtId="166" fontId="10" fillId="0" borderId="12" xfId="0" applyNumberFormat="1" applyFont="1" applyFill="1" applyBorder="1" applyAlignment="1">
      <alignment wrapText="1"/>
    </xf>
    <xf numFmtId="166" fontId="10" fillId="0" borderId="12" xfId="0" applyNumberFormat="1" applyFont="1" applyFill="1" applyBorder="1"/>
    <xf numFmtId="4" fontId="10" fillId="0" borderId="12" xfId="0" applyNumberFormat="1" applyFont="1" applyFill="1" applyBorder="1"/>
    <xf numFmtId="0" fontId="10" fillId="0" borderId="13" xfId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wrapText="1"/>
    </xf>
    <xf numFmtId="4" fontId="10" fillId="0" borderId="13" xfId="0" applyNumberFormat="1" applyFont="1" applyFill="1" applyBorder="1"/>
    <xf numFmtId="4" fontId="10" fillId="0" borderId="13" xfId="1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wrapText="1"/>
    </xf>
    <xf numFmtId="4" fontId="16" fillId="5" borderId="7" xfId="0" applyNumberFormat="1" applyFont="1" applyFill="1" applyBorder="1"/>
    <xf numFmtId="0" fontId="11" fillId="5" borderId="14" xfId="0" applyFont="1" applyFill="1" applyBorder="1" applyAlignment="1">
      <alignment horizontal="center"/>
    </xf>
    <xf numFmtId="0" fontId="1" fillId="0" borderId="15" xfId="0" applyFont="1" applyBorder="1"/>
    <xf numFmtId="0" fontId="1" fillId="0" borderId="15" xfId="0" applyFont="1" applyFill="1" applyBorder="1"/>
    <xf numFmtId="0" fontId="1" fillId="0" borderId="16" xfId="0" applyFont="1" applyBorder="1"/>
    <xf numFmtId="0" fontId="15" fillId="0" borderId="12" xfId="0" applyFont="1" applyFill="1" applyBorder="1"/>
    <xf numFmtId="0" fontId="5" fillId="0" borderId="11" xfId="0" applyFont="1" applyFill="1" applyBorder="1"/>
    <xf numFmtId="0" fontId="10" fillId="0" borderId="11" xfId="1" applyFont="1" applyFill="1" applyBorder="1" applyAlignment="1">
      <alignment horizontal="center"/>
    </xf>
    <xf numFmtId="49" fontId="10" fillId="0" borderId="11" xfId="1" applyNumberFormat="1" applyFont="1" applyFill="1" applyBorder="1" applyAlignment="1">
      <alignment wrapText="1"/>
    </xf>
    <xf numFmtId="0" fontId="10" fillId="0" borderId="11" xfId="1" applyFont="1" applyFill="1" applyBorder="1" applyAlignment="1">
      <alignment horizontal="center" wrapText="1"/>
    </xf>
    <xf numFmtId="0" fontId="10" fillId="0" borderId="11" xfId="1" applyFont="1" applyFill="1" applyBorder="1" applyAlignment="1">
      <alignment wrapText="1"/>
    </xf>
    <xf numFmtId="0" fontId="10" fillId="0" borderId="11" xfId="1" applyFont="1" applyFill="1" applyBorder="1" applyAlignment="1">
      <alignment horizontal="left" wrapText="1"/>
    </xf>
    <xf numFmtId="4" fontId="10" fillId="0" borderId="11" xfId="1" applyNumberFormat="1" applyFont="1" applyFill="1" applyBorder="1" applyAlignment="1">
      <alignment horizontal="right"/>
    </xf>
    <xf numFmtId="4" fontId="10" fillId="0" borderId="11" xfId="1" applyNumberFormat="1" applyFont="1" applyFill="1" applyBorder="1" applyAlignment="1">
      <alignment horizontal="center"/>
    </xf>
    <xf numFmtId="4" fontId="1" fillId="0" borderId="11" xfId="1" applyNumberFormat="1" applyFont="1" applyFill="1" applyBorder="1" applyAlignment="1">
      <alignment horizontal="center"/>
    </xf>
    <xf numFmtId="166" fontId="1" fillId="0" borderId="11" xfId="0" applyNumberFormat="1" applyFont="1" applyFill="1" applyBorder="1"/>
    <xf numFmtId="0" fontId="1" fillId="0" borderId="11" xfId="0" applyFont="1" applyFill="1" applyBorder="1"/>
    <xf numFmtId="4" fontId="1" fillId="0" borderId="11" xfId="0" applyNumberFormat="1" applyFont="1" applyFill="1" applyBorder="1"/>
    <xf numFmtId="0" fontId="1" fillId="0" borderId="14" xfId="0" applyFont="1" applyFill="1" applyBorder="1"/>
    <xf numFmtId="0" fontId="10" fillId="0" borderId="12" xfId="1" applyFont="1" applyFill="1" applyBorder="1" applyAlignment="1">
      <alignment wrapText="1"/>
    </xf>
    <xf numFmtId="0" fontId="10" fillId="0" borderId="12" xfId="1" applyFont="1" applyFill="1" applyBorder="1" applyAlignment="1">
      <alignment horizontal="center" wrapText="1"/>
    </xf>
    <xf numFmtId="0" fontId="10" fillId="0" borderId="12" xfId="1" applyFont="1" applyFill="1" applyBorder="1" applyAlignment="1">
      <alignment horizontal="left" wrapText="1"/>
    </xf>
    <xf numFmtId="4" fontId="10" fillId="0" borderId="12" xfId="1" applyNumberFormat="1" applyFont="1" applyFill="1" applyBorder="1" applyAlignment="1">
      <alignment horizontal="right"/>
    </xf>
    <xf numFmtId="4" fontId="1" fillId="0" borderId="12" xfId="1" applyNumberFormat="1" applyFont="1" applyFill="1" applyBorder="1" applyAlignment="1">
      <alignment horizontal="center"/>
    </xf>
    <xf numFmtId="49" fontId="10" fillId="0" borderId="12" xfId="1" applyNumberFormat="1" applyFont="1" applyFill="1" applyBorder="1" applyAlignment="1">
      <alignment wrapText="1"/>
    </xf>
    <xf numFmtId="0" fontId="1" fillId="0" borderId="12" xfId="1" applyFont="1" applyFill="1" applyBorder="1" applyAlignment="1">
      <alignment horizontal="center" wrapText="1"/>
    </xf>
    <xf numFmtId="166" fontId="1" fillId="0" borderId="1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7" fillId="0" borderId="0" xfId="0" applyFont="1" applyAlignment="1">
      <alignment horizontal="center"/>
    </xf>
  </cellXfs>
  <cellStyles count="7">
    <cellStyle name="Euro" xfId="5"/>
    <cellStyle name="Millares 2" xfId="6"/>
    <cellStyle name="Moneda 2" xfId="2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"/>
  <sheetViews>
    <sheetView tabSelected="1" workbookViewId="0">
      <selection activeCell="AD1" sqref="AD1:AD1048576"/>
    </sheetView>
  </sheetViews>
  <sheetFormatPr baseColWidth="10" defaultRowHeight="18.75" x14ac:dyDescent="0.3"/>
  <cols>
    <col min="1" max="1" width="0.28515625" customWidth="1"/>
    <col min="2" max="2" width="5.85546875" style="1" customWidth="1"/>
    <col min="3" max="3" width="15" style="1" customWidth="1"/>
    <col min="4" max="4" width="23" style="2" customWidth="1"/>
    <col min="5" max="5" width="32.140625" style="2" customWidth="1"/>
    <col min="6" max="6" width="26.5703125" style="3" customWidth="1"/>
    <col min="7" max="7" width="0.28515625" style="3" hidden="1" customWidth="1"/>
    <col min="8" max="8" width="21.140625" style="1" customWidth="1"/>
    <col min="9" max="9" width="17.7109375" style="1" customWidth="1"/>
    <col min="10" max="10" width="13.85546875" style="1" customWidth="1"/>
    <col min="11" max="11" width="8.7109375" style="1" hidden="1" customWidth="1"/>
    <col min="12" max="12" width="13.42578125" style="1" customWidth="1"/>
    <col min="13" max="13" width="24.42578125" style="4" customWidth="1"/>
    <col min="14" max="14" width="8.7109375" style="1" hidden="1" customWidth="1"/>
    <col min="15" max="15" width="0.5703125" style="1" hidden="1" customWidth="1"/>
    <col min="16" max="16" width="0.85546875" hidden="1" customWidth="1"/>
    <col min="17" max="17" width="1.28515625" hidden="1" customWidth="1"/>
    <col min="18" max="18" width="2.42578125" hidden="1" customWidth="1"/>
    <col min="19" max="19" width="0.42578125" hidden="1" customWidth="1"/>
    <col min="20" max="20" width="11.42578125" hidden="1" customWidth="1"/>
    <col min="21" max="21" width="1.5703125" hidden="1" customWidth="1"/>
    <col min="22" max="22" width="0.7109375" hidden="1" customWidth="1"/>
    <col min="23" max="24" width="11.42578125" hidden="1" customWidth="1"/>
    <col min="25" max="25" width="0.5703125" hidden="1" customWidth="1"/>
    <col min="26" max="26" width="0.85546875" hidden="1" customWidth="1"/>
    <col min="27" max="27" width="14" hidden="1" customWidth="1"/>
    <col min="28" max="28" width="1.140625" hidden="1" customWidth="1"/>
    <col min="29" max="29" width="13.5703125" hidden="1" customWidth="1"/>
    <col min="30" max="30" width="25.140625" hidden="1" customWidth="1"/>
  </cols>
  <sheetData>
    <row r="1" spans="1:33" ht="23.25" customHeight="1" x14ac:dyDescent="0.35">
      <c r="B1" s="116" t="s">
        <v>75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</row>
    <row r="2" spans="1:33" ht="18.75" customHeight="1" x14ac:dyDescent="0.3">
      <c r="B2" s="117" t="s">
        <v>76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</row>
    <row r="3" spans="1:33" ht="19.5" thickBot="1" x14ac:dyDescent="0.35">
      <c r="B3" s="118" t="s">
        <v>184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33" s="4" customFormat="1" ht="32.25" customHeight="1" thickTop="1" thickBot="1" x14ac:dyDescent="0.3">
      <c r="A4" s="7"/>
      <c r="B4" s="52" t="s">
        <v>191</v>
      </c>
      <c r="C4" s="53" t="s">
        <v>207</v>
      </c>
      <c r="D4" s="54" t="s">
        <v>233</v>
      </c>
      <c r="E4" s="54" t="s">
        <v>192</v>
      </c>
      <c r="F4" s="54" t="s">
        <v>193</v>
      </c>
      <c r="G4" s="54" t="s">
        <v>72</v>
      </c>
      <c r="H4" s="54" t="s">
        <v>194</v>
      </c>
      <c r="I4" s="54" t="s">
        <v>195</v>
      </c>
      <c r="J4" s="54" t="s">
        <v>196</v>
      </c>
      <c r="K4" s="54" t="s">
        <v>42</v>
      </c>
      <c r="L4" s="55" t="s">
        <v>197</v>
      </c>
      <c r="M4" s="56" t="s">
        <v>198</v>
      </c>
      <c r="N4" s="57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9"/>
      <c r="AC4" s="59"/>
      <c r="AD4" s="90" t="s">
        <v>235</v>
      </c>
    </row>
    <row r="5" spans="1:33" s="4" customFormat="1" ht="33.75" customHeight="1" thickTop="1" x14ac:dyDescent="0.25">
      <c r="A5" s="95"/>
      <c r="B5" s="96">
        <v>1</v>
      </c>
      <c r="C5" s="97" t="s">
        <v>0</v>
      </c>
      <c r="D5" s="98" t="s">
        <v>1</v>
      </c>
      <c r="E5" s="98" t="s">
        <v>2</v>
      </c>
      <c r="F5" s="99" t="s">
        <v>3</v>
      </c>
      <c r="G5" s="100"/>
      <c r="H5" s="101">
        <v>117000</v>
      </c>
      <c r="I5" s="101">
        <v>130000</v>
      </c>
      <c r="J5" s="102" t="s">
        <v>39</v>
      </c>
      <c r="K5" s="102">
        <f t="shared" ref="K5:K37" si="0">SUM(H5:J5)</f>
        <v>247000</v>
      </c>
      <c r="L5" s="103">
        <v>32414</v>
      </c>
      <c r="M5" s="104" t="s">
        <v>74</v>
      </c>
      <c r="N5" s="105"/>
      <c r="O5" s="105"/>
      <c r="P5" s="106">
        <f t="shared" ref="P5:P15" si="1">+I5-Q5</f>
        <v>91000</v>
      </c>
      <c r="Q5" s="105">
        <f t="shared" ref="Q5:Q11" si="2">+I5*0.3</f>
        <v>39000</v>
      </c>
      <c r="R5" s="105">
        <v>30</v>
      </c>
      <c r="S5" s="105"/>
      <c r="T5" s="105"/>
      <c r="U5" s="105">
        <f t="shared" ref="U5:U16" si="3">+I5*0.3</f>
        <v>39000</v>
      </c>
      <c r="V5" s="106">
        <f t="shared" ref="V5:V16" si="4">+I5-U5</f>
        <v>91000</v>
      </c>
      <c r="W5" s="105"/>
      <c r="X5" s="105"/>
      <c r="Y5" s="105">
        <f>+I5*0.3</f>
        <v>39000</v>
      </c>
      <c r="Z5" s="106">
        <f>+I5-Y5</f>
        <v>91000</v>
      </c>
      <c r="AA5" s="105"/>
      <c r="AB5" s="105"/>
      <c r="AC5" s="107"/>
      <c r="AD5" s="105" t="s">
        <v>222</v>
      </c>
      <c r="AE5" s="5"/>
      <c r="AF5" s="5"/>
      <c r="AG5" s="5"/>
    </row>
    <row r="6" spans="1:33" s="4" customFormat="1" ht="30" x14ac:dyDescent="0.25">
      <c r="A6" s="48"/>
      <c r="B6" s="61">
        <f>+B5+1</f>
        <v>2</v>
      </c>
      <c r="C6" s="108" t="s">
        <v>4</v>
      </c>
      <c r="D6" s="109" t="s">
        <v>5</v>
      </c>
      <c r="E6" s="109" t="s">
        <v>6</v>
      </c>
      <c r="F6" s="108" t="s">
        <v>7</v>
      </c>
      <c r="G6" s="110"/>
      <c r="H6" s="111">
        <v>84600</v>
      </c>
      <c r="I6" s="111">
        <v>94000</v>
      </c>
      <c r="J6" s="68" t="s">
        <v>39</v>
      </c>
      <c r="K6" s="68">
        <f t="shared" si="0"/>
        <v>178600</v>
      </c>
      <c r="L6" s="112">
        <v>60207</v>
      </c>
      <c r="M6" s="65" t="s">
        <v>74</v>
      </c>
      <c r="N6" s="70"/>
      <c r="O6" s="70"/>
      <c r="P6" s="71">
        <f t="shared" si="1"/>
        <v>65800</v>
      </c>
      <c r="Q6" s="70">
        <f t="shared" si="2"/>
        <v>28200</v>
      </c>
      <c r="R6" s="70">
        <v>30</v>
      </c>
      <c r="S6" s="70"/>
      <c r="T6" s="70"/>
      <c r="U6" s="70">
        <f t="shared" si="3"/>
        <v>28200</v>
      </c>
      <c r="V6" s="71">
        <f t="shared" si="4"/>
        <v>65800</v>
      </c>
      <c r="W6" s="70"/>
      <c r="X6" s="70"/>
      <c r="Y6" s="70">
        <f t="shared" ref="Y6:Y19" si="5">+I6*0.3</f>
        <v>28200</v>
      </c>
      <c r="Z6" s="71">
        <f t="shared" ref="Z6:Z19" si="6">+I6-Y6</f>
        <v>65800</v>
      </c>
      <c r="AA6" s="70"/>
      <c r="AB6" s="70"/>
      <c r="AC6" s="92"/>
      <c r="AD6" s="70" t="s">
        <v>222</v>
      </c>
      <c r="AE6" s="5"/>
      <c r="AF6" s="5"/>
      <c r="AG6" s="5"/>
    </row>
    <row r="7" spans="1:33" s="4" customFormat="1" ht="30" x14ac:dyDescent="0.25">
      <c r="A7" s="48"/>
      <c r="B7" s="61">
        <f t="shared" ref="B7:B62" si="7">+B6+1</f>
        <v>3</v>
      </c>
      <c r="C7" s="108" t="s">
        <v>166</v>
      </c>
      <c r="D7" s="109" t="s">
        <v>77</v>
      </c>
      <c r="E7" s="109" t="s">
        <v>167</v>
      </c>
      <c r="F7" s="108" t="s">
        <v>168</v>
      </c>
      <c r="G7" s="110"/>
      <c r="H7" s="111"/>
      <c r="I7" s="111"/>
      <c r="J7" s="68"/>
      <c r="K7" s="68"/>
      <c r="L7" s="112"/>
      <c r="M7" s="65"/>
      <c r="N7" s="70"/>
      <c r="O7" s="70"/>
      <c r="P7" s="71"/>
      <c r="Q7" s="70"/>
      <c r="R7" s="70"/>
      <c r="S7" s="70"/>
      <c r="T7" s="70"/>
      <c r="U7" s="70"/>
      <c r="V7" s="71"/>
      <c r="W7" s="70"/>
      <c r="X7" s="70"/>
      <c r="Y7" s="70"/>
      <c r="Z7" s="71"/>
      <c r="AA7" s="70"/>
      <c r="AB7" s="70"/>
      <c r="AC7" s="92"/>
      <c r="AD7" s="70" t="s">
        <v>222</v>
      </c>
      <c r="AE7" s="5"/>
      <c r="AF7" s="5"/>
      <c r="AG7" s="5"/>
    </row>
    <row r="8" spans="1:33" s="4" customFormat="1" ht="33.75" customHeight="1" x14ac:dyDescent="0.25">
      <c r="A8" s="48"/>
      <c r="B8" s="61">
        <f t="shared" si="7"/>
        <v>4</v>
      </c>
      <c r="C8" s="113" t="s">
        <v>53</v>
      </c>
      <c r="D8" s="114" t="s">
        <v>77</v>
      </c>
      <c r="E8" s="109" t="s">
        <v>8</v>
      </c>
      <c r="F8" s="108" t="s">
        <v>9</v>
      </c>
      <c r="G8" s="108"/>
      <c r="H8" s="111">
        <v>348000</v>
      </c>
      <c r="I8" s="111">
        <v>383000</v>
      </c>
      <c r="J8" s="68" t="s">
        <v>39</v>
      </c>
      <c r="K8" s="68">
        <f t="shared" si="0"/>
        <v>731000</v>
      </c>
      <c r="L8" s="112" t="s">
        <v>77</v>
      </c>
      <c r="M8" s="65" t="s">
        <v>74</v>
      </c>
      <c r="N8" s="70"/>
      <c r="O8" s="70"/>
      <c r="P8" s="71">
        <f t="shared" si="1"/>
        <v>268100</v>
      </c>
      <c r="Q8" s="70">
        <f t="shared" si="2"/>
        <v>114900</v>
      </c>
      <c r="R8" s="70">
        <v>30</v>
      </c>
      <c r="S8" s="70"/>
      <c r="T8" s="70"/>
      <c r="U8" s="70">
        <f t="shared" si="3"/>
        <v>114900</v>
      </c>
      <c r="V8" s="71">
        <f t="shared" si="4"/>
        <v>268100</v>
      </c>
      <c r="W8" s="70"/>
      <c r="X8" s="70"/>
      <c r="Y8" s="70">
        <f t="shared" si="5"/>
        <v>114900</v>
      </c>
      <c r="Z8" s="71">
        <f t="shared" si="6"/>
        <v>268100</v>
      </c>
      <c r="AA8" s="70"/>
      <c r="AB8" s="70"/>
      <c r="AC8" s="92"/>
      <c r="AD8" s="70" t="s">
        <v>222</v>
      </c>
      <c r="AE8" s="5"/>
      <c r="AF8" s="5"/>
      <c r="AG8" s="5"/>
    </row>
    <row r="9" spans="1:33" s="4" customFormat="1" ht="16.5" customHeight="1" x14ac:dyDescent="0.25">
      <c r="A9" s="48"/>
      <c r="B9" s="61">
        <f t="shared" si="7"/>
        <v>5</v>
      </c>
      <c r="C9" s="113" t="s">
        <v>10</v>
      </c>
      <c r="D9" s="114" t="s">
        <v>77</v>
      </c>
      <c r="E9" s="109" t="s">
        <v>11</v>
      </c>
      <c r="F9" s="108" t="s">
        <v>9</v>
      </c>
      <c r="G9" s="108"/>
      <c r="H9" s="111">
        <v>488000</v>
      </c>
      <c r="I9" s="111">
        <v>537000</v>
      </c>
      <c r="J9" s="68" t="s">
        <v>39</v>
      </c>
      <c r="K9" s="68">
        <f t="shared" si="0"/>
        <v>1025000</v>
      </c>
      <c r="L9" s="112" t="s">
        <v>77</v>
      </c>
      <c r="M9" s="65" t="s">
        <v>74</v>
      </c>
      <c r="N9" s="70"/>
      <c r="O9" s="70"/>
      <c r="P9" s="71">
        <f t="shared" si="1"/>
        <v>375900</v>
      </c>
      <c r="Q9" s="70">
        <f t="shared" si="2"/>
        <v>161100</v>
      </c>
      <c r="R9" s="70">
        <v>30</v>
      </c>
      <c r="S9" s="70"/>
      <c r="T9" s="70"/>
      <c r="U9" s="70">
        <f t="shared" si="3"/>
        <v>161100</v>
      </c>
      <c r="V9" s="71">
        <f t="shared" si="4"/>
        <v>375900</v>
      </c>
      <c r="W9" s="70"/>
      <c r="X9" s="70"/>
      <c r="Y9" s="70">
        <f t="shared" si="5"/>
        <v>161100</v>
      </c>
      <c r="Z9" s="71">
        <f t="shared" si="6"/>
        <v>375900</v>
      </c>
      <c r="AA9" s="70"/>
      <c r="AB9" s="70"/>
      <c r="AC9" s="92"/>
      <c r="AD9" s="70" t="s">
        <v>222</v>
      </c>
      <c r="AE9" s="5"/>
      <c r="AF9" s="5"/>
      <c r="AG9" s="5"/>
    </row>
    <row r="10" spans="1:33" s="4" customFormat="1" ht="33.75" customHeight="1" x14ac:dyDescent="0.25">
      <c r="A10" s="48"/>
      <c r="B10" s="61">
        <f t="shared" si="7"/>
        <v>6</v>
      </c>
      <c r="C10" s="113" t="s">
        <v>12</v>
      </c>
      <c r="D10" s="114" t="s">
        <v>77</v>
      </c>
      <c r="E10" s="109" t="s">
        <v>13</v>
      </c>
      <c r="F10" s="64" t="s">
        <v>14</v>
      </c>
      <c r="G10" s="64"/>
      <c r="H10" s="66">
        <v>82500</v>
      </c>
      <c r="I10" s="111">
        <v>91000</v>
      </c>
      <c r="J10" s="68" t="s">
        <v>39</v>
      </c>
      <c r="K10" s="68">
        <f t="shared" si="0"/>
        <v>173500</v>
      </c>
      <c r="L10" s="115" t="s">
        <v>77</v>
      </c>
      <c r="M10" s="65" t="s">
        <v>74</v>
      </c>
      <c r="N10" s="70"/>
      <c r="O10" s="70"/>
      <c r="P10" s="71">
        <f t="shared" si="1"/>
        <v>63700</v>
      </c>
      <c r="Q10" s="70">
        <f t="shared" si="2"/>
        <v>27300</v>
      </c>
      <c r="R10" s="70">
        <v>30</v>
      </c>
      <c r="S10" s="70"/>
      <c r="T10" s="70"/>
      <c r="U10" s="70">
        <f t="shared" si="3"/>
        <v>27300</v>
      </c>
      <c r="V10" s="71">
        <f t="shared" si="4"/>
        <v>63700</v>
      </c>
      <c r="W10" s="70"/>
      <c r="X10" s="70"/>
      <c r="Y10" s="70">
        <f t="shared" si="5"/>
        <v>27300</v>
      </c>
      <c r="Z10" s="71">
        <f t="shared" si="6"/>
        <v>63700</v>
      </c>
      <c r="AA10" s="70"/>
      <c r="AB10" s="70"/>
      <c r="AC10" s="92"/>
      <c r="AD10" s="70" t="s">
        <v>222</v>
      </c>
      <c r="AE10" s="5"/>
      <c r="AF10" s="5"/>
      <c r="AG10" s="5"/>
    </row>
    <row r="11" spans="1:33" s="4" customFormat="1" ht="33.75" customHeight="1" x14ac:dyDescent="0.25">
      <c r="A11" s="48"/>
      <c r="B11" s="61">
        <f t="shared" si="7"/>
        <v>7</v>
      </c>
      <c r="C11" s="113" t="s">
        <v>169</v>
      </c>
      <c r="D11" s="114" t="s">
        <v>77</v>
      </c>
      <c r="E11" s="109" t="s">
        <v>171</v>
      </c>
      <c r="F11" s="64" t="s">
        <v>170</v>
      </c>
      <c r="G11" s="64"/>
      <c r="H11" s="66">
        <v>115000</v>
      </c>
      <c r="I11" s="111">
        <v>138000</v>
      </c>
      <c r="J11" s="68" t="s">
        <v>39</v>
      </c>
      <c r="K11" s="68">
        <f t="shared" si="0"/>
        <v>253000</v>
      </c>
      <c r="L11" s="115" t="s">
        <v>77</v>
      </c>
      <c r="M11" s="65" t="s">
        <v>74</v>
      </c>
      <c r="N11" s="70"/>
      <c r="O11" s="70"/>
      <c r="P11" s="71">
        <f t="shared" si="1"/>
        <v>96600</v>
      </c>
      <c r="Q11" s="70">
        <f t="shared" si="2"/>
        <v>41400</v>
      </c>
      <c r="R11" s="70"/>
      <c r="S11" s="70"/>
      <c r="T11" s="70"/>
      <c r="U11" s="70">
        <f t="shared" si="3"/>
        <v>41400</v>
      </c>
      <c r="V11" s="71">
        <f t="shared" si="4"/>
        <v>96600</v>
      </c>
      <c r="W11" s="70"/>
      <c r="X11" s="70"/>
      <c r="Y11" s="70">
        <f t="shared" si="5"/>
        <v>41400</v>
      </c>
      <c r="Z11" s="71">
        <f t="shared" si="6"/>
        <v>96600</v>
      </c>
      <c r="AA11" s="70"/>
      <c r="AB11" s="70"/>
      <c r="AC11" s="92"/>
      <c r="AD11" s="70" t="s">
        <v>222</v>
      </c>
      <c r="AE11" s="5"/>
      <c r="AF11" s="5"/>
      <c r="AG11" s="5"/>
    </row>
    <row r="12" spans="1:33" s="4" customFormat="1" ht="61.5" customHeight="1" x14ac:dyDescent="0.25">
      <c r="A12" s="48"/>
      <c r="B12" s="61">
        <f t="shared" si="7"/>
        <v>8</v>
      </c>
      <c r="C12" s="73" t="s">
        <v>54</v>
      </c>
      <c r="D12" s="109" t="s">
        <v>52</v>
      </c>
      <c r="E12" s="109" t="s">
        <v>41</v>
      </c>
      <c r="F12" s="108" t="s">
        <v>15</v>
      </c>
      <c r="G12" s="108"/>
      <c r="H12" s="66">
        <v>5150000</v>
      </c>
      <c r="I12" s="66">
        <v>5664000</v>
      </c>
      <c r="J12" s="68" t="s">
        <v>39</v>
      </c>
      <c r="K12" s="68">
        <f t="shared" si="0"/>
        <v>10814000</v>
      </c>
      <c r="L12" s="115" t="s">
        <v>77</v>
      </c>
      <c r="M12" s="64" t="s">
        <v>43</v>
      </c>
      <c r="N12" s="70"/>
      <c r="O12" s="70"/>
      <c r="P12" s="71">
        <f t="shared" si="1"/>
        <v>4531200</v>
      </c>
      <c r="Q12" s="70">
        <f>+I12*0.2</f>
        <v>1132800</v>
      </c>
      <c r="R12" s="70">
        <v>20</v>
      </c>
      <c r="S12" s="70"/>
      <c r="T12" s="70"/>
      <c r="U12" s="70">
        <f t="shared" si="3"/>
        <v>1699200</v>
      </c>
      <c r="V12" s="71">
        <f t="shared" si="4"/>
        <v>3964800</v>
      </c>
      <c r="W12" s="70"/>
      <c r="X12" s="70"/>
      <c r="Y12" s="70">
        <f t="shared" si="5"/>
        <v>1699200</v>
      </c>
      <c r="Z12" s="71">
        <f t="shared" si="6"/>
        <v>3964800</v>
      </c>
      <c r="AA12" s="70"/>
      <c r="AB12" s="70"/>
      <c r="AC12" s="92"/>
      <c r="AD12" s="64" t="s">
        <v>230</v>
      </c>
      <c r="AE12" s="5"/>
      <c r="AF12" s="5"/>
      <c r="AG12" s="5"/>
    </row>
    <row r="13" spans="1:33" s="4" customFormat="1" ht="27.75" customHeight="1" x14ac:dyDescent="0.25">
      <c r="A13" s="48"/>
      <c r="B13" s="61">
        <f t="shared" si="7"/>
        <v>9</v>
      </c>
      <c r="C13" s="62" t="s">
        <v>16</v>
      </c>
      <c r="D13" s="109" t="s">
        <v>17</v>
      </c>
      <c r="E13" s="109" t="s">
        <v>18</v>
      </c>
      <c r="F13" s="108" t="s">
        <v>19</v>
      </c>
      <c r="G13" s="108"/>
      <c r="H13" s="66">
        <v>190000</v>
      </c>
      <c r="I13" s="66">
        <v>209000</v>
      </c>
      <c r="J13" s="68" t="s">
        <v>39</v>
      </c>
      <c r="K13" s="68">
        <f t="shared" si="0"/>
        <v>399000</v>
      </c>
      <c r="L13" s="115">
        <v>19772</v>
      </c>
      <c r="M13" s="70" t="s">
        <v>20</v>
      </c>
      <c r="N13" s="70"/>
      <c r="O13" s="70"/>
      <c r="P13" s="71">
        <f t="shared" si="1"/>
        <v>146300</v>
      </c>
      <c r="Q13" s="70">
        <f>+I13*0.3</f>
        <v>62700</v>
      </c>
      <c r="R13" s="70">
        <v>30</v>
      </c>
      <c r="S13" s="70"/>
      <c r="T13" s="70"/>
      <c r="U13" s="70">
        <f t="shared" si="3"/>
        <v>62700</v>
      </c>
      <c r="V13" s="71">
        <f t="shared" si="4"/>
        <v>146300</v>
      </c>
      <c r="W13" s="70"/>
      <c r="X13" s="70"/>
      <c r="Y13" s="70">
        <f t="shared" si="5"/>
        <v>62700</v>
      </c>
      <c r="Z13" s="71">
        <f t="shared" si="6"/>
        <v>146300</v>
      </c>
      <c r="AA13" s="70"/>
      <c r="AB13" s="70"/>
      <c r="AC13" s="92"/>
      <c r="AD13" s="70" t="s">
        <v>222</v>
      </c>
      <c r="AE13" s="5"/>
      <c r="AF13" s="5"/>
      <c r="AG13" s="5"/>
    </row>
    <row r="14" spans="1:33" s="4" customFormat="1" ht="32.25" customHeight="1" x14ac:dyDescent="0.25">
      <c r="A14" s="48"/>
      <c r="B14" s="61">
        <f t="shared" si="7"/>
        <v>10</v>
      </c>
      <c r="C14" s="62" t="s">
        <v>21</v>
      </c>
      <c r="D14" s="109" t="s">
        <v>22</v>
      </c>
      <c r="E14" s="109" t="s">
        <v>23</v>
      </c>
      <c r="F14" s="108" t="s">
        <v>24</v>
      </c>
      <c r="G14" s="108"/>
      <c r="H14" s="66">
        <v>162000</v>
      </c>
      <c r="I14" s="66">
        <v>180000</v>
      </c>
      <c r="J14" s="68" t="s">
        <v>39</v>
      </c>
      <c r="K14" s="68">
        <f t="shared" si="0"/>
        <v>342000</v>
      </c>
      <c r="L14" s="115">
        <v>24702</v>
      </c>
      <c r="M14" s="70" t="s">
        <v>20</v>
      </c>
      <c r="N14" s="70"/>
      <c r="O14" s="70"/>
      <c r="P14" s="71">
        <f t="shared" si="1"/>
        <v>126000</v>
      </c>
      <c r="Q14" s="70">
        <f>+I14*0.3</f>
        <v>54000</v>
      </c>
      <c r="R14" s="70">
        <v>30</v>
      </c>
      <c r="S14" s="70"/>
      <c r="T14" s="70"/>
      <c r="U14" s="70">
        <f t="shared" si="3"/>
        <v>54000</v>
      </c>
      <c r="V14" s="71">
        <f t="shared" si="4"/>
        <v>126000</v>
      </c>
      <c r="W14" s="70"/>
      <c r="X14" s="70"/>
      <c r="Y14" s="70">
        <f t="shared" si="5"/>
        <v>54000</v>
      </c>
      <c r="Z14" s="71">
        <f t="shared" si="6"/>
        <v>126000</v>
      </c>
      <c r="AA14" s="70"/>
      <c r="AB14" s="70"/>
      <c r="AC14" s="92"/>
      <c r="AD14" s="70" t="s">
        <v>222</v>
      </c>
      <c r="AE14" s="5"/>
      <c r="AF14" s="5"/>
      <c r="AG14" s="5"/>
    </row>
    <row r="15" spans="1:33" s="4" customFormat="1" ht="30.75" customHeight="1" x14ac:dyDescent="0.25">
      <c r="A15" s="48"/>
      <c r="B15" s="61">
        <f t="shared" si="7"/>
        <v>11</v>
      </c>
      <c r="C15" s="62" t="s">
        <v>25</v>
      </c>
      <c r="D15" s="109" t="s">
        <v>26</v>
      </c>
      <c r="E15" s="109" t="s">
        <v>27</v>
      </c>
      <c r="F15" s="108" t="s">
        <v>28</v>
      </c>
      <c r="G15" s="108"/>
      <c r="H15" s="66">
        <v>54000</v>
      </c>
      <c r="I15" s="66">
        <v>60000</v>
      </c>
      <c r="J15" s="68" t="s">
        <v>39</v>
      </c>
      <c r="K15" s="68">
        <f t="shared" si="0"/>
        <v>114000</v>
      </c>
      <c r="L15" s="115">
        <v>56208</v>
      </c>
      <c r="M15" s="70" t="s">
        <v>20</v>
      </c>
      <c r="N15" s="70"/>
      <c r="O15" s="70"/>
      <c r="P15" s="71">
        <f t="shared" si="1"/>
        <v>42000</v>
      </c>
      <c r="Q15" s="70">
        <f>+I15*0.3</f>
        <v>18000</v>
      </c>
      <c r="R15" s="70">
        <v>30</v>
      </c>
      <c r="S15" s="70"/>
      <c r="T15" s="70"/>
      <c r="U15" s="70">
        <f t="shared" si="3"/>
        <v>18000</v>
      </c>
      <c r="V15" s="71">
        <f t="shared" si="4"/>
        <v>42000</v>
      </c>
      <c r="W15" s="70"/>
      <c r="X15" s="70"/>
      <c r="Y15" s="70">
        <f t="shared" si="5"/>
        <v>18000</v>
      </c>
      <c r="Z15" s="71">
        <f t="shared" si="6"/>
        <v>42000</v>
      </c>
      <c r="AA15" s="70"/>
      <c r="AB15" s="70"/>
      <c r="AC15" s="92"/>
      <c r="AD15" s="70" t="s">
        <v>231</v>
      </c>
      <c r="AE15" s="5"/>
      <c r="AF15" s="5"/>
      <c r="AG15" s="5"/>
    </row>
    <row r="16" spans="1:33" s="4" customFormat="1" ht="33" customHeight="1" x14ac:dyDescent="0.25">
      <c r="A16" s="48"/>
      <c r="B16" s="61">
        <f t="shared" si="7"/>
        <v>12</v>
      </c>
      <c r="C16" s="62" t="s">
        <v>30</v>
      </c>
      <c r="D16" s="63" t="s">
        <v>32</v>
      </c>
      <c r="E16" s="109" t="s">
        <v>29</v>
      </c>
      <c r="F16" s="64" t="s">
        <v>31</v>
      </c>
      <c r="G16" s="64"/>
      <c r="H16" s="66">
        <v>262000</v>
      </c>
      <c r="I16" s="67">
        <v>288500</v>
      </c>
      <c r="J16" s="68" t="s">
        <v>39</v>
      </c>
      <c r="K16" s="68">
        <f t="shared" si="0"/>
        <v>550500</v>
      </c>
      <c r="L16" s="115">
        <v>56198</v>
      </c>
      <c r="M16" s="70" t="s">
        <v>20</v>
      </c>
      <c r="N16" s="70" t="e">
        <f>+#REF!*0.2</f>
        <v>#REF!</v>
      </c>
      <c r="O16" s="70">
        <f t="shared" ref="O16:O18" si="8">+H16*0.1</f>
        <v>26200</v>
      </c>
      <c r="P16" s="70"/>
      <c r="Q16" s="70"/>
      <c r="R16" s="70"/>
      <c r="S16" s="70"/>
      <c r="T16" s="70"/>
      <c r="U16" s="70">
        <f t="shared" si="3"/>
        <v>86550</v>
      </c>
      <c r="V16" s="71">
        <f t="shared" si="4"/>
        <v>201950</v>
      </c>
      <c r="W16" s="70"/>
      <c r="X16" s="70"/>
      <c r="Y16" s="70">
        <f t="shared" si="5"/>
        <v>86550</v>
      </c>
      <c r="Z16" s="71">
        <f t="shared" si="6"/>
        <v>201950</v>
      </c>
      <c r="AA16" s="70"/>
      <c r="AB16" s="70"/>
      <c r="AC16" s="92"/>
      <c r="AD16" s="70" t="s">
        <v>232</v>
      </c>
      <c r="AE16" s="5"/>
      <c r="AF16" s="5"/>
      <c r="AG16" s="5"/>
    </row>
    <row r="17" spans="1:33" s="4" customFormat="1" ht="15.75" x14ac:dyDescent="0.25">
      <c r="A17" s="48"/>
      <c r="B17" s="61">
        <f t="shared" si="7"/>
        <v>13</v>
      </c>
      <c r="C17" s="62" t="s">
        <v>33</v>
      </c>
      <c r="D17" s="63" t="s">
        <v>40</v>
      </c>
      <c r="E17" s="63" t="s">
        <v>35</v>
      </c>
      <c r="F17" s="64" t="s">
        <v>36</v>
      </c>
      <c r="G17" s="64"/>
      <c r="H17" s="66">
        <v>390000</v>
      </c>
      <c r="I17" s="67">
        <v>429000</v>
      </c>
      <c r="J17" s="68" t="s">
        <v>39</v>
      </c>
      <c r="K17" s="68">
        <f t="shared" si="0"/>
        <v>819000</v>
      </c>
      <c r="L17" s="69" t="s">
        <v>77</v>
      </c>
      <c r="M17" s="70" t="s">
        <v>74</v>
      </c>
      <c r="N17" s="70" t="e">
        <f>+#REF!*0.2</f>
        <v>#REF!</v>
      </c>
      <c r="O17" s="70">
        <f t="shared" si="8"/>
        <v>39000</v>
      </c>
      <c r="P17" s="70"/>
      <c r="Q17" s="70"/>
      <c r="R17" s="70"/>
      <c r="S17" s="70"/>
      <c r="T17" s="70"/>
      <c r="U17" s="70"/>
      <c r="V17" s="70"/>
      <c r="W17" s="70"/>
      <c r="X17" s="70"/>
      <c r="Y17" s="70">
        <f t="shared" si="5"/>
        <v>128700</v>
      </c>
      <c r="Z17" s="71">
        <f t="shared" si="6"/>
        <v>300300</v>
      </c>
      <c r="AA17" s="70"/>
      <c r="AB17" s="70"/>
      <c r="AC17" s="92"/>
      <c r="AD17" s="70" t="s">
        <v>222</v>
      </c>
      <c r="AE17" s="5"/>
      <c r="AF17" s="5"/>
      <c r="AG17" s="5"/>
    </row>
    <row r="18" spans="1:33" s="4" customFormat="1" ht="15.75" x14ac:dyDescent="0.25">
      <c r="A18" s="48"/>
      <c r="B18" s="61">
        <f t="shared" si="7"/>
        <v>14</v>
      </c>
      <c r="C18" s="62" t="s">
        <v>34</v>
      </c>
      <c r="D18" s="63" t="s">
        <v>77</v>
      </c>
      <c r="E18" s="63" t="s">
        <v>37</v>
      </c>
      <c r="F18" s="64" t="s">
        <v>38</v>
      </c>
      <c r="G18" s="64"/>
      <c r="H18" s="66">
        <v>34000</v>
      </c>
      <c r="I18" s="67">
        <v>37000</v>
      </c>
      <c r="J18" s="68" t="s">
        <v>39</v>
      </c>
      <c r="K18" s="68">
        <f t="shared" si="0"/>
        <v>71000</v>
      </c>
      <c r="L18" s="69" t="s">
        <v>77</v>
      </c>
      <c r="M18" s="70" t="s">
        <v>74</v>
      </c>
      <c r="N18" s="70" t="e">
        <f>+#REF!*0.2</f>
        <v>#REF!</v>
      </c>
      <c r="O18" s="70">
        <f t="shared" si="8"/>
        <v>3400</v>
      </c>
      <c r="P18" s="70"/>
      <c r="Q18" s="70"/>
      <c r="R18" s="70"/>
      <c r="S18" s="70"/>
      <c r="T18" s="70"/>
      <c r="U18" s="70"/>
      <c r="V18" s="70"/>
      <c r="W18" s="70"/>
      <c r="X18" s="70"/>
      <c r="Y18" s="70">
        <f t="shared" si="5"/>
        <v>11100</v>
      </c>
      <c r="Z18" s="71">
        <f t="shared" si="6"/>
        <v>25900</v>
      </c>
      <c r="AA18" s="70"/>
      <c r="AB18" s="70"/>
      <c r="AC18" s="92"/>
      <c r="AD18" s="70" t="s">
        <v>222</v>
      </c>
      <c r="AE18" s="5"/>
      <c r="AF18" s="5"/>
      <c r="AG18" s="5"/>
    </row>
    <row r="19" spans="1:33" s="4" customFormat="1" ht="15.75" x14ac:dyDescent="0.25">
      <c r="A19" s="48"/>
      <c r="B19" s="61">
        <f t="shared" si="7"/>
        <v>15</v>
      </c>
      <c r="C19" s="62" t="s">
        <v>172</v>
      </c>
      <c r="D19" s="63" t="s">
        <v>77</v>
      </c>
      <c r="E19" s="63" t="s">
        <v>173</v>
      </c>
      <c r="F19" s="64" t="s">
        <v>46</v>
      </c>
      <c r="G19" s="64"/>
      <c r="H19" s="66">
        <v>27160.68</v>
      </c>
      <c r="I19" s="67">
        <v>27160.68</v>
      </c>
      <c r="J19" s="68" t="s">
        <v>39</v>
      </c>
      <c r="K19" s="68">
        <f t="shared" si="0"/>
        <v>54321.36</v>
      </c>
      <c r="L19" s="69" t="s">
        <v>77</v>
      </c>
      <c r="M19" s="70" t="s">
        <v>74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>
        <f t="shared" si="5"/>
        <v>8148.2039999999997</v>
      </c>
      <c r="Z19" s="71">
        <f t="shared" si="6"/>
        <v>19012.476000000002</v>
      </c>
      <c r="AA19" s="70"/>
      <c r="AB19" s="70"/>
      <c r="AC19" s="92"/>
      <c r="AD19" s="70" t="s">
        <v>222</v>
      </c>
      <c r="AE19" s="5"/>
      <c r="AF19" s="5"/>
      <c r="AG19" s="5"/>
    </row>
    <row r="20" spans="1:33" s="5" customFormat="1" ht="15.75" x14ac:dyDescent="0.25">
      <c r="A20" s="48"/>
      <c r="B20" s="61">
        <f t="shared" si="7"/>
        <v>16</v>
      </c>
      <c r="C20" s="62" t="s">
        <v>60</v>
      </c>
      <c r="D20" s="63" t="s">
        <v>48</v>
      </c>
      <c r="E20" s="63" t="s">
        <v>47</v>
      </c>
      <c r="F20" s="64" t="s">
        <v>49</v>
      </c>
      <c r="G20" s="65">
        <v>256000</v>
      </c>
      <c r="H20" s="66">
        <f>+G20+Y20</f>
        <v>307200</v>
      </c>
      <c r="I20" s="67">
        <f>+H20+Z20</f>
        <v>337920</v>
      </c>
      <c r="J20" s="68" t="s">
        <v>165</v>
      </c>
      <c r="K20" s="68">
        <f t="shared" si="0"/>
        <v>645120</v>
      </c>
      <c r="L20" s="69" t="s">
        <v>77</v>
      </c>
      <c r="M20" s="70" t="s">
        <v>73</v>
      </c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>
        <f>+G20*0.2</f>
        <v>51200</v>
      </c>
      <c r="Z20" s="71">
        <f>+H20*0.1</f>
        <v>30720</v>
      </c>
      <c r="AA20" s="70"/>
      <c r="AB20" s="70"/>
      <c r="AC20" s="92"/>
      <c r="AD20" s="70" t="s">
        <v>222</v>
      </c>
    </row>
    <row r="21" spans="1:33" s="5" customFormat="1" ht="15.75" x14ac:dyDescent="0.25">
      <c r="A21" s="48"/>
      <c r="B21" s="61">
        <f t="shared" si="7"/>
        <v>17</v>
      </c>
      <c r="C21" s="62" t="s">
        <v>61</v>
      </c>
      <c r="D21" s="63" t="s">
        <v>50</v>
      </c>
      <c r="E21" s="63" t="s">
        <v>51</v>
      </c>
      <c r="F21" s="64" t="s">
        <v>46</v>
      </c>
      <c r="G21" s="65">
        <v>122000</v>
      </c>
      <c r="H21" s="66">
        <f t="shared" ref="H21:H26" si="9">+G21+Y21</f>
        <v>146400</v>
      </c>
      <c r="I21" s="67">
        <f t="shared" ref="I21:I27" si="10">+H21+Z21</f>
        <v>161040</v>
      </c>
      <c r="J21" s="68" t="s">
        <v>165</v>
      </c>
      <c r="K21" s="68">
        <f t="shared" si="0"/>
        <v>307440</v>
      </c>
      <c r="L21" s="69" t="s">
        <v>77</v>
      </c>
      <c r="M21" s="70" t="s">
        <v>73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>
        <f t="shared" ref="Y21:Y27" si="11">+G21*0.2</f>
        <v>24400</v>
      </c>
      <c r="Z21" s="71">
        <f t="shared" ref="Z21:Z27" si="12">+H21*0.1</f>
        <v>14640</v>
      </c>
      <c r="AA21" s="70"/>
      <c r="AB21" s="70"/>
      <c r="AC21" s="92"/>
      <c r="AD21" s="70" t="s">
        <v>222</v>
      </c>
    </row>
    <row r="22" spans="1:33" s="5" customFormat="1" ht="15.75" x14ac:dyDescent="0.25">
      <c r="A22" s="48"/>
      <c r="B22" s="61">
        <f t="shared" si="7"/>
        <v>18</v>
      </c>
      <c r="C22" s="62" t="s">
        <v>62</v>
      </c>
      <c r="D22" s="63" t="s">
        <v>77</v>
      </c>
      <c r="E22" s="63" t="s">
        <v>59</v>
      </c>
      <c r="F22" s="64" t="s">
        <v>36</v>
      </c>
      <c r="G22" s="65">
        <v>633000</v>
      </c>
      <c r="H22" s="66">
        <f t="shared" si="9"/>
        <v>759600</v>
      </c>
      <c r="I22" s="67">
        <f t="shared" si="10"/>
        <v>835560</v>
      </c>
      <c r="J22" s="68" t="s">
        <v>165</v>
      </c>
      <c r="K22" s="68">
        <f t="shared" si="0"/>
        <v>1595160</v>
      </c>
      <c r="L22" s="69" t="s">
        <v>77</v>
      </c>
      <c r="M22" s="70" t="s">
        <v>74</v>
      </c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>
        <f t="shared" si="11"/>
        <v>126600</v>
      </c>
      <c r="Z22" s="71">
        <f t="shared" si="12"/>
        <v>75960</v>
      </c>
      <c r="AA22" s="70"/>
      <c r="AB22" s="70"/>
      <c r="AC22" s="92"/>
      <c r="AD22" s="70" t="s">
        <v>222</v>
      </c>
    </row>
    <row r="23" spans="1:33" s="5" customFormat="1" ht="30" x14ac:dyDescent="0.25">
      <c r="A23" s="48"/>
      <c r="B23" s="61">
        <f t="shared" si="7"/>
        <v>19</v>
      </c>
      <c r="C23" s="62" t="s">
        <v>78</v>
      </c>
      <c r="D23" s="63" t="s">
        <v>215</v>
      </c>
      <c r="E23" s="63" t="s">
        <v>44</v>
      </c>
      <c r="F23" s="64" t="s">
        <v>45</v>
      </c>
      <c r="G23" s="65">
        <v>366000</v>
      </c>
      <c r="H23" s="66">
        <f t="shared" si="9"/>
        <v>439200</v>
      </c>
      <c r="I23" s="67">
        <f t="shared" si="10"/>
        <v>483120</v>
      </c>
      <c r="J23" s="68" t="s">
        <v>165</v>
      </c>
      <c r="K23" s="68">
        <f t="shared" si="0"/>
        <v>922320</v>
      </c>
      <c r="L23" s="69" t="s">
        <v>77</v>
      </c>
      <c r="M23" s="70" t="s">
        <v>74</v>
      </c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>
        <f t="shared" si="11"/>
        <v>73200</v>
      </c>
      <c r="Z23" s="71">
        <f t="shared" si="12"/>
        <v>43920</v>
      </c>
      <c r="AA23" s="70"/>
      <c r="AB23" s="70"/>
      <c r="AC23" s="92"/>
      <c r="AD23" s="64" t="s">
        <v>213</v>
      </c>
    </row>
    <row r="24" spans="1:33" s="5" customFormat="1" ht="15.75" x14ac:dyDescent="0.25">
      <c r="A24" s="48"/>
      <c r="B24" s="61">
        <f t="shared" si="7"/>
        <v>20</v>
      </c>
      <c r="C24" s="62" t="s">
        <v>63</v>
      </c>
      <c r="D24" s="63" t="s">
        <v>70</v>
      </c>
      <c r="E24" s="63" t="s">
        <v>64</v>
      </c>
      <c r="F24" s="64" t="s">
        <v>46</v>
      </c>
      <c r="G24" s="65">
        <v>62000</v>
      </c>
      <c r="H24" s="66">
        <f t="shared" si="9"/>
        <v>74400</v>
      </c>
      <c r="I24" s="67">
        <f t="shared" si="10"/>
        <v>81840</v>
      </c>
      <c r="J24" s="68" t="s">
        <v>165</v>
      </c>
      <c r="K24" s="68">
        <f t="shared" si="0"/>
        <v>156240</v>
      </c>
      <c r="L24" s="69" t="s">
        <v>77</v>
      </c>
      <c r="M24" s="70" t="s">
        <v>74</v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>
        <f t="shared" si="11"/>
        <v>12400</v>
      </c>
      <c r="Z24" s="71">
        <f t="shared" si="12"/>
        <v>7440</v>
      </c>
      <c r="AA24" s="70"/>
      <c r="AB24" s="70"/>
      <c r="AC24" s="92"/>
      <c r="AD24" s="70" t="s">
        <v>222</v>
      </c>
    </row>
    <row r="25" spans="1:33" s="5" customFormat="1" ht="15.75" x14ac:dyDescent="0.25">
      <c r="A25" s="48"/>
      <c r="B25" s="61">
        <f t="shared" si="7"/>
        <v>21</v>
      </c>
      <c r="C25" s="62" t="s">
        <v>65</v>
      </c>
      <c r="D25" s="63" t="s">
        <v>77</v>
      </c>
      <c r="E25" s="63" t="s">
        <v>55</v>
      </c>
      <c r="F25" s="64" t="s">
        <v>56</v>
      </c>
      <c r="G25" s="65">
        <v>690000</v>
      </c>
      <c r="H25" s="66">
        <f t="shared" si="9"/>
        <v>828000</v>
      </c>
      <c r="I25" s="67">
        <f t="shared" si="10"/>
        <v>910800</v>
      </c>
      <c r="J25" s="68" t="s">
        <v>165</v>
      </c>
      <c r="K25" s="68">
        <f t="shared" si="0"/>
        <v>1738800</v>
      </c>
      <c r="L25" s="69" t="s">
        <v>77</v>
      </c>
      <c r="M25" s="70" t="s">
        <v>74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>
        <f t="shared" si="11"/>
        <v>138000</v>
      </c>
      <c r="Z25" s="71">
        <f t="shared" si="12"/>
        <v>82800</v>
      </c>
      <c r="AA25" s="70"/>
      <c r="AB25" s="70"/>
      <c r="AC25" s="92"/>
      <c r="AD25" s="70" t="s">
        <v>222</v>
      </c>
    </row>
    <row r="26" spans="1:33" s="5" customFormat="1" ht="30" x14ac:dyDescent="0.25">
      <c r="A26" s="48"/>
      <c r="B26" s="61">
        <f t="shared" si="7"/>
        <v>22</v>
      </c>
      <c r="C26" s="62" t="s">
        <v>66</v>
      </c>
      <c r="D26" s="63" t="s">
        <v>71</v>
      </c>
      <c r="E26" s="63" t="s">
        <v>67</v>
      </c>
      <c r="F26" s="64" t="s">
        <v>68</v>
      </c>
      <c r="G26" s="72">
        <v>1113000</v>
      </c>
      <c r="H26" s="66">
        <f t="shared" si="9"/>
        <v>1335600</v>
      </c>
      <c r="I26" s="67">
        <f t="shared" si="10"/>
        <v>1469160</v>
      </c>
      <c r="J26" s="68" t="s">
        <v>165</v>
      </c>
      <c r="K26" s="68">
        <f t="shared" si="0"/>
        <v>2804760</v>
      </c>
      <c r="L26" s="69" t="s">
        <v>77</v>
      </c>
      <c r="M26" s="70" t="s">
        <v>74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>
        <f t="shared" si="11"/>
        <v>222600</v>
      </c>
      <c r="Z26" s="71">
        <f t="shared" si="12"/>
        <v>133560</v>
      </c>
      <c r="AA26" s="70"/>
      <c r="AB26" s="70"/>
      <c r="AC26" s="92"/>
      <c r="AD26" s="64" t="s">
        <v>212</v>
      </c>
    </row>
    <row r="27" spans="1:33" s="5" customFormat="1" ht="15.75" x14ac:dyDescent="0.25">
      <c r="A27" s="48"/>
      <c r="B27" s="61">
        <f t="shared" si="7"/>
        <v>23</v>
      </c>
      <c r="C27" s="62" t="s">
        <v>69</v>
      </c>
      <c r="D27" s="63" t="s">
        <v>57</v>
      </c>
      <c r="E27" s="63" t="s">
        <v>58</v>
      </c>
      <c r="F27" s="64" t="s">
        <v>49</v>
      </c>
      <c r="G27" s="72"/>
      <c r="H27" s="66">
        <v>206545.26</v>
      </c>
      <c r="I27" s="67">
        <f t="shared" si="10"/>
        <v>227199.78600000002</v>
      </c>
      <c r="J27" s="68" t="s">
        <v>165</v>
      </c>
      <c r="K27" s="68">
        <f t="shared" si="0"/>
        <v>433745.04600000003</v>
      </c>
      <c r="L27" s="69" t="s">
        <v>77</v>
      </c>
      <c r="M27" s="70" t="s">
        <v>73</v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>
        <f t="shared" si="11"/>
        <v>0</v>
      </c>
      <c r="Z27" s="71">
        <f t="shared" si="12"/>
        <v>20654.526000000002</v>
      </c>
      <c r="AA27" s="70"/>
      <c r="AB27" s="70"/>
      <c r="AC27" s="92"/>
      <c r="AD27" s="70" t="s">
        <v>222</v>
      </c>
    </row>
    <row r="28" spans="1:33" s="5" customFormat="1" ht="33" customHeight="1" x14ac:dyDescent="0.25">
      <c r="A28" s="48"/>
      <c r="B28" s="61">
        <f t="shared" si="7"/>
        <v>24</v>
      </c>
      <c r="C28" s="73" t="s">
        <v>79</v>
      </c>
      <c r="D28" s="74" t="s">
        <v>80</v>
      </c>
      <c r="E28" s="74" t="s">
        <v>81</v>
      </c>
      <c r="F28" s="64" t="s">
        <v>46</v>
      </c>
      <c r="G28" s="72"/>
      <c r="H28" s="66">
        <v>189600</v>
      </c>
      <c r="I28" s="67">
        <v>210000</v>
      </c>
      <c r="J28" s="68" t="s">
        <v>165</v>
      </c>
      <c r="K28" s="68">
        <f t="shared" si="0"/>
        <v>399600</v>
      </c>
      <c r="L28" s="69" t="s">
        <v>77</v>
      </c>
      <c r="M28" s="70" t="s">
        <v>73</v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  <c r="AA28" s="70"/>
      <c r="AB28" s="70"/>
      <c r="AC28" s="92"/>
      <c r="AD28" s="70" t="s">
        <v>225</v>
      </c>
    </row>
    <row r="29" spans="1:33" s="5" customFormat="1" ht="33" customHeight="1" x14ac:dyDescent="0.25">
      <c r="A29" s="48"/>
      <c r="B29" s="61">
        <f t="shared" si="7"/>
        <v>25</v>
      </c>
      <c r="C29" s="73" t="s">
        <v>82</v>
      </c>
      <c r="D29" s="74" t="s">
        <v>83</v>
      </c>
      <c r="E29" s="74" t="s">
        <v>84</v>
      </c>
      <c r="F29" s="64" t="s">
        <v>85</v>
      </c>
      <c r="G29" s="72"/>
      <c r="H29" s="66">
        <v>279000</v>
      </c>
      <c r="I29" s="67">
        <v>307000</v>
      </c>
      <c r="J29" s="68" t="s">
        <v>165</v>
      </c>
      <c r="K29" s="68">
        <f t="shared" si="0"/>
        <v>586000</v>
      </c>
      <c r="L29" s="69" t="s">
        <v>77</v>
      </c>
      <c r="M29" s="70" t="s">
        <v>73</v>
      </c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1"/>
      <c r="AA29" s="70"/>
      <c r="AB29" s="70"/>
      <c r="AC29" s="92"/>
      <c r="AD29" s="64" t="s">
        <v>214</v>
      </c>
    </row>
    <row r="30" spans="1:33" s="9" customFormat="1" ht="15.75" x14ac:dyDescent="0.25">
      <c r="A30" s="49"/>
      <c r="B30" s="61">
        <f t="shared" si="7"/>
        <v>26</v>
      </c>
      <c r="C30" s="75" t="s">
        <v>86</v>
      </c>
      <c r="D30" s="63" t="s">
        <v>77</v>
      </c>
      <c r="E30" s="63" t="s">
        <v>185</v>
      </c>
      <c r="F30" s="76" t="s">
        <v>36</v>
      </c>
      <c r="G30" s="77"/>
      <c r="H30" s="78">
        <f>+G30+AB30</f>
        <v>0</v>
      </c>
      <c r="I30" s="79">
        <f>+H30+AC30</f>
        <v>0</v>
      </c>
      <c r="J30" s="68" t="s">
        <v>165</v>
      </c>
      <c r="K30" s="71">
        <f t="shared" si="0"/>
        <v>0</v>
      </c>
      <c r="L30" s="69" t="s">
        <v>77</v>
      </c>
      <c r="M30" s="70" t="s">
        <v>189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1"/>
      <c r="AA30" s="70"/>
      <c r="AB30" s="70">
        <f>+G30*0.2</f>
        <v>0</v>
      </c>
      <c r="AC30" s="92">
        <f>+H30*0.1</f>
        <v>0</v>
      </c>
      <c r="AD30" s="70" t="s">
        <v>222</v>
      </c>
      <c r="AE30" s="5"/>
    </row>
    <row r="31" spans="1:33" s="9" customFormat="1" ht="15.75" x14ac:dyDescent="0.25">
      <c r="A31" s="49"/>
      <c r="B31" s="61">
        <f t="shared" si="7"/>
        <v>27</v>
      </c>
      <c r="C31" s="75" t="s">
        <v>87</v>
      </c>
      <c r="D31" s="63" t="s">
        <v>77</v>
      </c>
      <c r="E31" s="63" t="s">
        <v>118</v>
      </c>
      <c r="F31" s="76" t="s">
        <v>117</v>
      </c>
      <c r="G31" s="78">
        <v>65000</v>
      </c>
      <c r="H31" s="78">
        <f t="shared" ref="H31:H58" si="13">+G31+AB31</f>
        <v>78000</v>
      </c>
      <c r="I31" s="79">
        <f t="shared" ref="I31:I58" si="14">+H31+AC31</f>
        <v>85800</v>
      </c>
      <c r="J31" s="68" t="s">
        <v>165</v>
      </c>
      <c r="K31" s="71">
        <f t="shared" si="0"/>
        <v>163800</v>
      </c>
      <c r="L31" s="69" t="s">
        <v>77</v>
      </c>
      <c r="M31" s="70" t="s">
        <v>189</v>
      </c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1"/>
      <c r="AA31" s="70"/>
      <c r="AB31" s="70">
        <f t="shared" ref="AB31:AB58" si="15">+G31*0.2</f>
        <v>13000</v>
      </c>
      <c r="AC31" s="92">
        <f t="shared" ref="AC31:AC58" si="16">+H31*0.1</f>
        <v>7800</v>
      </c>
      <c r="AD31" s="70" t="s">
        <v>222</v>
      </c>
      <c r="AE31" s="5"/>
    </row>
    <row r="32" spans="1:33" s="9" customFormat="1" ht="15.75" x14ac:dyDescent="0.25">
      <c r="A32" s="49"/>
      <c r="B32" s="61">
        <f t="shared" si="7"/>
        <v>28</v>
      </c>
      <c r="C32" s="75" t="s">
        <v>88</v>
      </c>
      <c r="D32" s="63" t="s">
        <v>77</v>
      </c>
      <c r="E32" s="63" t="s">
        <v>115</v>
      </c>
      <c r="F32" s="76" t="s">
        <v>116</v>
      </c>
      <c r="G32" s="77">
        <v>470000</v>
      </c>
      <c r="H32" s="78">
        <f t="shared" si="13"/>
        <v>564000</v>
      </c>
      <c r="I32" s="79">
        <f t="shared" si="14"/>
        <v>620400</v>
      </c>
      <c r="J32" s="68" t="s">
        <v>165</v>
      </c>
      <c r="K32" s="71">
        <f t="shared" si="0"/>
        <v>1184400</v>
      </c>
      <c r="L32" s="69" t="s">
        <v>77</v>
      </c>
      <c r="M32" s="70" t="s">
        <v>189</v>
      </c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1"/>
      <c r="AA32" s="70"/>
      <c r="AB32" s="70">
        <f t="shared" si="15"/>
        <v>94000</v>
      </c>
      <c r="AC32" s="92">
        <f t="shared" si="16"/>
        <v>56400</v>
      </c>
      <c r="AD32" s="70" t="s">
        <v>222</v>
      </c>
      <c r="AE32" s="5"/>
    </row>
    <row r="33" spans="1:31" s="9" customFormat="1" ht="15.75" x14ac:dyDescent="0.25">
      <c r="A33" s="49"/>
      <c r="B33" s="61">
        <f t="shared" si="7"/>
        <v>29</v>
      </c>
      <c r="C33" s="75" t="s">
        <v>89</v>
      </c>
      <c r="D33" s="63" t="s">
        <v>77</v>
      </c>
      <c r="E33" s="63" t="s">
        <v>200</v>
      </c>
      <c r="F33" s="76" t="s">
        <v>119</v>
      </c>
      <c r="G33" s="77"/>
      <c r="H33" s="78">
        <v>121273</v>
      </c>
      <c r="I33" s="79">
        <f t="shared" si="14"/>
        <v>133400.29999999999</v>
      </c>
      <c r="J33" s="68" t="s">
        <v>165</v>
      </c>
      <c r="K33" s="71">
        <f t="shared" si="0"/>
        <v>254673.3</v>
      </c>
      <c r="L33" s="69" t="s">
        <v>77</v>
      </c>
      <c r="M33" s="70" t="s">
        <v>189</v>
      </c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1"/>
      <c r="AA33" s="70"/>
      <c r="AB33" s="70">
        <f t="shared" si="15"/>
        <v>0</v>
      </c>
      <c r="AC33" s="92">
        <f t="shared" si="16"/>
        <v>12127.300000000001</v>
      </c>
      <c r="AD33" s="70" t="s">
        <v>222</v>
      </c>
      <c r="AE33" s="5"/>
    </row>
    <row r="34" spans="1:31" s="9" customFormat="1" ht="30" x14ac:dyDescent="0.25">
      <c r="A34" s="49"/>
      <c r="B34" s="61">
        <f t="shared" si="7"/>
        <v>30</v>
      </c>
      <c r="C34" s="75" t="s">
        <v>90</v>
      </c>
      <c r="D34" s="63" t="s">
        <v>122</v>
      </c>
      <c r="E34" s="63" t="s">
        <v>120</v>
      </c>
      <c r="F34" s="76" t="s">
        <v>121</v>
      </c>
      <c r="G34" s="77">
        <v>562000</v>
      </c>
      <c r="H34" s="78">
        <f t="shared" si="13"/>
        <v>674400</v>
      </c>
      <c r="I34" s="79">
        <f t="shared" si="14"/>
        <v>741840</v>
      </c>
      <c r="J34" s="68" t="s">
        <v>165</v>
      </c>
      <c r="K34" s="71">
        <f t="shared" si="0"/>
        <v>1416240</v>
      </c>
      <c r="L34" s="69" t="s">
        <v>77</v>
      </c>
      <c r="M34" s="70" t="s">
        <v>189</v>
      </c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1"/>
      <c r="AA34" s="70"/>
      <c r="AB34" s="70">
        <f t="shared" si="15"/>
        <v>112400</v>
      </c>
      <c r="AC34" s="92">
        <f t="shared" si="16"/>
        <v>67440</v>
      </c>
      <c r="AD34" s="64" t="s">
        <v>226</v>
      </c>
      <c r="AE34" s="5"/>
    </row>
    <row r="35" spans="1:31" s="9" customFormat="1" ht="30" x14ac:dyDescent="0.25">
      <c r="A35" s="49"/>
      <c r="B35" s="61">
        <f t="shared" si="7"/>
        <v>31</v>
      </c>
      <c r="C35" s="75" t="s">
        <v>91</v>
      </c>
      <c r="D35" s="63" t="s">
        <v>125</v>
      </c>
      <c r="E35" s="63" t="s">
        <v>123</v>
      </c>
      <c r="F35" s="76" t="s">
        <v>124</v>
      </c>
      <c r="G35" s="77">
        <v>205000</v>
      </c>
      <c r="H35" s="78">
        <f t="shared" si="13"/>
        <v>246000</v>
      </c>
      <c r="I35" s="79">
        <f t="shared" si="14"/>
        <v>270600</v>
      </c>
      <c r="J35" s="68" t="s">
        <v>165</v>
      </c>
      <c r="K35" s="71">
        <f t="shared" si="0"/>
        <v>516600</v>
      </c>
      <c r="L35" s="69" t="s">
        <v>77</v>
      </c>
      <c r="M35" s="70" t="s">
        <v>73</v>
      </c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1"/>
      <c r="AA35" s="70"/>
      <c r="AB35" s="70">
        <f t="shared" si="15"/>
        <v>41000</v>
      </c>
      <c r="AC35" s="92">
        <f t="shared" si="16"/>
        <v>24600</v>
      </c>
      <c r="AD35" s="70" t="s">
        <v>222</v>
      </c>
      <c r="AE35" s="5"/>
    </row>
    <row r="36" spans="1:31" s="9" customFormat="1" ht="15.75" x14ac:dyDescent="0.25">
      <c r="A36" s="49"/>
      <c r="B36" s="61">
        <f t="shared" si="7"/>
        <v>32</v>
      </c>
      <c r="C36" s="75" t="s">
        <v>92</v>
      </c>
      <c r="D36" s="63" t="s">
        <v>77</v>
      </c>
      <c r="E36" s="63" t="s">
        <v>126</v>
      </c>
      <c r="F36" s="76" t="s">
        <v>119</v>
      </c>
      <c r="G36" s="77">
        <v>51000</v>
      </c>
      <c r="H36" s="78">
        <f t="shared" si="13"/>
        <v>61200</v>
      </c>
      <c r="I36" s="79">
        <f t="shared" si="14"/>
        <v>67320</v>
      </c>
      <c r="J36" s="68" t="s">
        <v>165</v>
      </c>
      <c r="K36" s="71">
        <f t="shared" si="0"/>
        <v>128520</v>
      </c>
      <c r="L36" s="69" t="s">
        <v>77</v>
      </c>
      <c r="M36" s="70" t="s">
        <v>189</v>
      </c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1"/>
      <c r="AA36" s="70"/>
      <c r="AB36" s="70">
        <f t="shared" si="15"/>
        <v>10200</v>
      </c>
      <c r="AC36" s="92">
        <f t="shared" si="16"/>
        <v>6120</v>
      </c>
      <c r="AD36" s="70" t="s">
        <v>222</v>
      </c>
      <c r="AE36" s="5"/>
    </row>
    <row r="37" spans="1:31" s="9" customFormat="1" ht="15.75" x14ac:dyDescent="0.25">
      <c r="A37" s="49"/>
      <c r="B37" s="61">
        <f t="shared" si="7"/>
        <v>33</v>
      </c>
      <c r="C37" s="75" t="s">
        <v>93</v>
      </c>
      <c r="D37" s="63" t="s">
        <v>77</v>
      </c>
      <c r="E37" s="63" t="s">
        <v>127</v>
      </c>
      <c r="F37" s="76" t="s">
        <v>128</v>
      </c>
      <c r="G37" s="77">
        <v>51000</v>
      </c>
      <c r="H37" s="78">
        <f t="shared" si="13"/>
        <v>61200</v>
      </c>
      <c r="I37" s="79">
        <f t="shared" si="14"/>
        <v>67320</v>
      </c>
      <c r="J37" s="68" t="s">
        <v>165</v>
      </c>
      <c r="K37" s="71">
        <f t="shared" si="0"/>
        <v>128520</v>
      </c>
      <c r="L37" s="69" t="s">
        <v>77</v>
      </c>
      <c r="M37" s="70" t="s">
        <v>189</v>
      </c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1"/>
      <c r="AA37" s="70"/>
      <c r="AB37" s="70">
        <f t="shared" si="15"/>
        <v>10200</v>
      </c>
      <c r="AC37" s="92">
        <f t="shared" si="16"/>
        <v>6120</v>
      </c>
      <c r="AD37" s="70" t="s">
        <v>222</v>
      </c>
      <c r="AE37" s="5"/>
    </row>
    <row r="38" spans="1:31" s="9" customFormat="1" ht="45" x14ac:dyDescent="0.25">
      <c r="A38" s="49"/>
      <c r="B38" s="61">
        <f t="shared" si="7"/>
        <v>34</v>
      </c>
      <c r="C38" s="75" t="s">
        <v>94</v>
      </c>
      <c r="D38" s="63" t="s">
        <v>77</v>
      </c>
      <c r="E38" s="63" t="s">
        <v>201</v>
      </c>
      <c r="F38" s="76" t="s">
        <v>129</v>
      </c>
      <c r="G38" s="77">
        <v>182600</v>
      </c>
      <c r="H38" s="78">
        <f t="shared" si="13"/>
        <v>219120</v>
      </c>
      <c r="I38" s="79">
        <f t="shared" si="14"/>
        <v>241032</v>
      </c>
      <c r="J38" s="68" t="s">
        <v>165</v>
      </c>
      <c r="K38" s="71">
        <f t="shared" ref="K38:K58" si="17">SUM(H38:J38)</f>
        <v>460152</v>
      </c>
      <c r="L38" s="69" t="s">
        <v>77</v>
      </c>
      <c r="M38" s="70" t="s">
        <v>189</v>
      </c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1"/>
      <c r="AA38" s="70"/>
      <c r="AB38" s="70">
        <f t="shared" si="15"/>
        <v>36520</v>
      </c>
      <c r="AC38" s="92">
        <f t="shared" si="16"/>
        <v>21912</v>
      </c>
      <c r="AD38" s="64" t="s">
        <v>227</v>
      </c>
      <c r="AE38" s="5"/>
    </row>
    <row r="39" spans="1:31" s="9" customFormat="1" ht="30" x14ac:dyDescent="0.25">
      <c r="A39" s="49"/>
      <c r="B39" s="61">
        <f t="shared" si="7"/>
        <v>35</v>
      </c>
      <c r="C39" s="75" t="s">
        <v>95</v>
      </c>
      <c r="D39" s="63" t="s">
        <v>77</v>
      </c>
      <c r="E39" s="63" t="s">
        <v>130</v>
      </c>
      <c r="F39" s="76" t="s">
        <v>202</v>
      </c>
      <c r="G39" s="77">
        <v>427000</v>
      </c>
      <c r="H39" s="78">
        <f t="shared" si="13"/>
        <v>512400</v>
      </c>
      <c r="I39" s="79">
        <f t="shared" si="14"/>
        <v>563640</v>
      </c>
      <c r="J39" s="68" t="s">
        <v>165</v>
      </c>
      <c r="K39" s="71">
        <f t="shared" si="17"/>
        <v>1076040</v>
      </c>
      <c r="L39" s="69" t="s">
        <v>77</v>
      </c>
      <c r="M39" s="70" t="s">
        <v>189</v>
      </c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1"/>
      <c r="AA39" s="70"/>
      <c r="AB39" s="70">
        <f t="shared" si="15"/>
        <v>85400</v>
      </c>
      <c r="AC39" s="92">
        <f t="shared" si="16"/>
        <v>51240</v>
      </c>
      <c r="AD39" s="70" t="s">
        <v>222</v>
      </c>
      <c r="AE39" s="5"/>
    </row>
    <row r="40" spans="1:31" s="9" customFormat="1" ht="15.75" x14ac:dyDescent="0.25">
      <c r="A40" s="49"/>
      <c r="B40" s="61">
        <f t="shared" si="7"/>
        <v>36</v>
      </c>
      <c r="C40" s="75" t="s">
        <v>96</v>
      </c>
      <c r="D40" s="63" t="s">
        <v>77</v>
      </c>
      <c r="E40" s="63" t="s">
        <v>131</v>
      </c>
      <c r="F40" s="76" t="s">
        <v>36</v>
      </c>
      <c r="G40" s="77">
        <v>162000</v>
      </c>
      <c r="H40" s="78">
        <f t="shared" si="13"/>
        <v>194400</v>
      </c>
      <c r="I40" s="79">
        <f t="shared" si="14"/>
        <v>213840</v>
      </c>
      <c r="J40" s="68" t="s">
        <v>165</v>
      </c>
      <c r="K40" s="71">
        <f t="shared" si="17"/>
        <v>408240</v>
      </c>
      <c r="L40" s="69" t="s">
        <v>77</v>
      </c>
      <c r="M40" s="70" t="s">
        <v>189</v>
      </c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1"/>
      <c r="AA40" s="70"/>
      <c r="AB40" s="70">
        <f t="shared" si="15"/>
        <v>32400</v>
      </c>
      <c r="AC40" s="92">
        <f t="shared" si="16"/>
        <v>19440</v>
      </c>
      <c r="AD40" s="70" t="s">
        <v>222</v>
      </c>
      <c r="AE40" s="5"/>
    </row>
    <row r="41" spans="1:31" s="9" customFormat="1" ht="30" x14ac:dyDescent="0.25">
      <c r="A41" s="49"/>
      <c r="B41" s="61">
        <f t="shared" si="7"/>
        <v>37</v>
      </c>
      <c r="C41" s="75" t="s">
        <v>97</v>
      </c>
      <c r="D41" s="63" t="s">
        <v>77</v>
      </c>
      <c r="E41" s="63" t="s">
        <v>132</v>
      </c>
      <c r="F41" s="76" t="s">
        <v>133</v>
      </c>
      <c r="G41" s="77">
        <v>225000</v>
      </c>
      <c r="H41" s="78">
        <f t="shared" si="13"/>
        <v>270000</v>
      </c>
      <c r="I41" s="79">
        <f t="shared" si="14"/>
        <v>297000</v>
      </c>
      <c r="J41" s="68" t="s">
        <v>165</v>
      </c>
      <c r="K41" s="71">
        <f t="shared" si="17"/>
        <v>567000</v>
      </c>
      <c r="L41" s="69" t="s">
        <v>77</v>
      </c>
      <c r="M41" s="70" t="s">
        <v>189</v>
      </c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1"/>
      <c r="AA41" s="70"/>
      <c r="AB41" s="70">
        <f t="shared" si="15"/>
        <v>45000</v>
      </c>
      <c r="AC41" s="92">
        <f t="shared" si="16"/>
        <v>27000</v>
      </c>
      <c r="AD41" s="70" t="s">
        <v>222</v>
      </c>
      <c r="AE41" s="5"/>
    </row>
    <row r="42" spans="1:31" s="9" customFormat="1" ht="15.75" x14ac:dyDescent="0.25">
      <c r="A42" s="49"/>
      <c r="B42" s="61">
        <f t="shared" si="7"/>
        <v>38</v>
      </c>
      <c r="C42" s="75" t="s">
        <v>98</v>
      </c>
      <c r="D42" s="63" t="s">
        <v>77</v>
      </c>
      <c r="E42" s="63" t="s">
        <v>203</v>
      </c>
      <c r="F42" s="76" t="s">
        <v>36</v>
      </c>
      <c r="G42" s="77">
        <v>227000</v>
      </c>
      <c r="H42" s="78">
        <f t="shared" si="13"/>
        <v>272400</v>
      </c>
      <c r="I42" s="79">
        <f t="shared" si="14"/>
        <v>299640</v>
      </c>
      <c r="J42" s="68" t="s">
        <v>165</v>
      </c>
      <c r="K42" s="71">
        <f t="shared" si="17"/>
        <v>572040</v>
      </c>
      <c r="L42" s="69" t="s">
        <v>77</v>
      </c>
      <c r="M42" s="70" t="s">
        <v>189</v>
      </c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1"/>
      <c r="AA42" s="70"/>
      <c r="AB42" s="70">
        <f t="shared" si="15"/>
        <v>45400</v>
      </c>
      <c r="AC42" s="92">
        <f t="shared" si="16"/>
        <v>27240</v>
      </c>
      <c r="AD42" s="70" t="s">
        <v>222</v>
      </c>
      <c r="AE42" s="5"/>
    </row>
    <row r="43" spans="1:31" s="9" customFormat="1" ht="15.75" x14ac:dyDescent="0.25">
      <c r="A43" s="49"/>
      <c r="B43" s="61">
        <f t="shared" si="7"/>
        <v>39</v>
      </c>
      <c r="C43" s="75" t="s">
        <v>99</v>
      </c>
      <c r="D43" s="63" t="s">
        <v>77</v>
      </c>
      <c r="E43" s="63" t="s">
        <v>134</v>
      </c>
      <c r="F43" s="76" t="s">
        <v>135</v>
      </c>
      <c r="G43" s="77">
        <v>115000</v>
      </c>
      <c r="H43" s="78">
        <f t="shared" si="13"/>
        <v>138000</v>
      </c>
      <c r="I43" s="79">
        <f t="shared" si="14"/>
        <v>151800</v>
      </c>
      <c r="J43" s="68" t="s">
        <v>165</v>
      </c>
      <c r="K43" s="71">
        <f t="shared" si="17"/>
        <v>289800</v>
      </c>
      <c r="L43" s="69" t="s">
        <v>77</v>
      </c>
      <c r="M43" s="70" t="s">
        <v>189</v>
      </c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1"/>
      <c r="AA43" s="70"/>
      <c r="AB43" s="70">
        <f t="shared" si="15"/>
        <v>23000</v>
      </c>
      <c r="AC43" s="92">
        <f t="shared" si="16"/>
        <v>13800</v>
      </c>
      <c r="AD43" s="70" t="s">
        <v>222</v>
      </c>
      <c r="AE43" s="5"/>
    </row>
    <row r="44" spans="1:31" s="9" customFormat="1" ht="15.75" x14ac:dyDescent="0.25">
      <c r="A44" s="49"/>
      <c r="B44" s="61">
        <f t="shared" si="7"/>
        <v>40</v>
      </c>
      <c r="C44" s="75" t="s">
        <v>100</v>
      </c>
      <c r="D44" s="63" t="s">
        <v>77</v>
      </c>
      <c r="E44" s="63" t="s">
        <v>136</v>
      </c>
      <c r="F44" s="76" t="s">
        <v>36</v>
      </c>
      <c r="G44" s="77">
        <v>228000</v>
      </c>
      <c r="H44" s="78">
        <f t="shared" si="13"/>
        <v>273600</v>
      </c>
      <c r="I44" s="79">
        <f t="shared" si="14"/>
        <v>300960</v>
      </c>
      <c r="J44" s="68" t="s">
        <v>165</v>
      </c>
      <c r="K44" s="71">
        <f t="shared" si="17"/>
        <v>574560</v>
      </c>
      <c r="L44" s="69" t="s">
        <v>77</v>
      </c>
      <c r="M44" s="70" t="s">
        <v>189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1"/>
      <c r="AA44" s="70"/>
      <c r="AB44" s="70">
        <f t="shared" si="15"/>
        <v>45600</v>
      </c>
      <c r="AC44" s="92">
        <f t="shared" si="16"/>
        <v>27360</v>
      </c>
      <c r="AD44" s="70" t="s">
        <v>222</v>
      </c>
      <c r="AE44" s="5"/>
    </row>
    <row r="45" spans="1:31" s="9" customFormat="1" ht="15.75" x14ac:dyDescent="0.25">
      <c r="A45" s="49"/>
      <c r="B45" s="61">
        <f t="shared" si="7"/>
        <v>41</v>
      </c>
      <c r="C45" s="75" t="s">
        <v>101</v>
      </c>
      <c r="D45" s="63" t="s">
        <v>77</v>
      </c>
      <c r="E45" s="63" t="s">
        <v>137</v>
      </c>
      <c r="F45" s="76" t="s">
        <v>36</v>
      </c>
      <c r="G45" s="77">
        <v>201000</v>
      </c>
      <c r="H45" s="78">
        <f t="shared" si="13"/>
        <v>241200</v>
      </c>
      <c r="I45" s="79">
        <f t="shared" si="14"/>
        <v>265320</v>
      </c>
      <c r="J45" s="68" t="s">
        <v>165</v>
      </c>
      <c r="K45" s="71">
        <f t="shared" si="17"/>
        <v>506520</v>
      </c>
      <c r="L45" s="69" t="s">
        <v>77</v>
      </c>
      <c r="M45" s="70" t="s">
        <v>189</v>
      </c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1"/>
      <c r="AA45" s="70"/>
      <c r="AB45" s="70">
        <f t="shared" si="15"/>
        <v>40200</v>
      </c>
      <c r="AC45" s="92">
        <f t="shared" si="16"/>
        <v>24120</v>
      </c>
      <c r="AD45" s="70" t="s">
        <v>222</v>
      </c>
      <c r="AE45" s="5"/>
    </row>
    <row r="46" spans="1:31" s="9" customFormat="1" ht="15.75" x14ac:dyDescent="0.25">
      <c r="A46" s="49"/>
      <c r="B46" s="61">
        <f t="shared" si="7"/>
        <v>42</v>
      </c>
      <c r="C46" s="75" t="s">
        <v>102</v>
      </c>
      <c r="D46" s="63" t="s">
        <v>77</v>
      </c>
      <c r="E46" s="63" t="s">
        <v>138</v>
      </c>
      <c r="F46" s="76" t="s">
        <v>36</v>
      </c>
      <c r="G46" s="77">
        <v>193000</v>
      </c>
      <c r="H46" s="78">
        <f t="shared" si="13"/>
        <v>231600</v>
      </c>
      <c r="I46" s="79">
        <f t="shared" si="14"/>
        <v>254760</v>
      </c>
      <c r="J46" s="68" t="s">
        <v>165</v>
      </c>
      <c r="K46" s="71">
        <f t="shared" si="17"/>
        <v>486360</v>
      </c>
      <c r="L46" s="69" t="s">
        <v>77</v>
      </c>
      <c r="M46" s="70" t="s">
        <v>189</v>
      </c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1"/>
      <c r="AA46" s="70"/>
      <c r="AB46" s="70">
        <f t="shared" si="15"/>
        <v>38600</v>
      </c>
      <c r="AC46" s="92">
        <f t="shared" si="16"/>
        <v>23160</v>
      </c>
      <c r="AD46" s="70" t="s">
        <v>222</v>
      </c>
      <c r="AE46" s="5"/>
    </row>
    <row r="47" spans="1:31" s="9" customFormat="1" ht="45" x14ac:dyDescent="0.25">
      <c r="A47" s="49"/>
      <c r="B47" s="61">
        <f t="shared" si="7"/>
        <v>43</v>
      </c>
      <c r="C47" s="75" t="s">
        <v>103</v>
      </c>
      <c r="D47" s="63" t="s">
        <v>77</v>
      </c>
      <c r="E47" s="63" t="s">
        <v>139</v>
      </c>
      <c r="F47" s="76" t="s">
        <v>140</v>
      </c>
      <c r="G47" s="77">
        <v>707000</v>
      </c>
      <c r="H47" s="78">
        <f t="shared" si="13"/>
        <v>848400</v>
      </c>
      <c r="I47" s="79">
        <f t="shared" si="14"/>
        <v>933240</v>
      </c>
      <c r="J47" s="68" t="s">
        <v>165</v>
      </c>
      <c r="K47" s="71">
        <f t="shared" si="17"/>
        <v>1781640</v>
      </c>
      <c r="L47" s="69" t="s">
        <v>77</v>
      </c>
      <c r="M47" s="70" t="s">
        <v>189</v>
      </c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1"/>
      <c r="AA47" s="70"/>
      <c r="AB47" s="70">
        <f t="shared" si="15"/>
        <v>141400</v>
      </c>
      <c r="AC47" s="92">
        <f t="shared" si="16"/>
        <v>84840</v>
      </c>
      <c r="AD47" s="64" t="s">
        <v>228</v>
      </c>
      <c r="AE47" s="5"/>
    </row>
    <row r="48" spans="1:31" s="9" customFormat="1" ht="15.75" x14ac:dyDescent="0.25">
      <c r="A48" s="49"/>
      <c r="B48" s="61">
        <f t="shared" si="7"/>
        <v>44</v>
      </c>
      <c r="C48" s="75" t="s">
        <v>104</v>
      </c>
      <c r="D48" s="63" t="s">
        <v>77</v>
      </c>
      <c r="E48" s="63" t="s">
        <v>204</v>
      </c>
      <c r="F48" s="76" t="s">
        <v>36</v>
      </c>
      <c r="G48" s="77"/>
      <c r="H48" s="78">
        <v>416547.16</v>
      </c>
      <c r="I48" s="79">
        <f t="shared" si="14"/>
        <v>458201.87599999999</v>
      </c>
      <c r="J48" s="68" t="s">
        <v>165</v>
      </c>
      <c r="K48" s="71">
        <f t="shared" si="17"/>
        <v>874749.03599999996</v>
      </c>
      <c r="L48" s="69" t="s">
        <v>77</v>
      </c>
      <c r="M48" s="70" t="s">
        <v>189</v>
      </c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1"/>
      <c r="AA48" s="70"/>
      <c r="AB48" s="70">
        <f t="shared" si="15"/>
        <v>0</v>
      </c>
      <c r="AC48" s="92">
        <f t="shared" si="16"/>
        <v>41654.716</v>
      </c>
      <c r="AD48" s="70" t="s">
        <v>222</v>
      </c>
      <c r="AE48" s="5"/>
    </row>
    <row r="49" spans="1:31" s="9" customFormat="1" ht="15.75" x14ac:dyDescent="0.25">
      <c r="A49" s="49"/>
      <c r="B49" s="61">
        <f t="shared" si="7"/>
        <v>45</v>
      </c>
      <c r="C49" s="75" t="s">
        <v>105</v>
      </c>
      <c r="D49" s="63" t="s">
        <v>143</v>
      </c>
      <c r="E49" s="63" t="s">
        <v>141</v>
      </c>
      <c r="F49" s="76" t="s">
        <v>142</v>
      </c>
      <c r="G49" s="77">
        <v>414000</v>
      </c>
      <c r="H49" s="78">
        <f t="shared" si="13"/>
        <v>496800</v>
      </c>
      <c r="I49" s="79">
        <f t="shared" si="14"/>
        <v>546480</v>
      </c>
      <c r="J49" s="68" t="s">
        <v>165</v>
      </c>
      <c r="K49" s="71">
        <f t="shared" si="17"/>
        <v>1043280</v>
      </c>
      <c r="L49" s="69" t="s">
        <v>77</v>
      </c>
      <c r="M49" s="70" t="s">
        <v>189</v>
      </c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1"/>
      <c r="AA49" s="70"/>
      <c r="AB49" s="70">
        <f t="shared" si="15"/>
        <v>82800</v>
      </c>
      <c r="AC49" s="92">
        <f t="shared" si="16"/>
        <v>49680</v>
      </c>
      <c r="AD49" s="70" t="s">
        <v>222</v>
      </c>
      <c r="AE49" s="5"/>
    </row>
    <row r="50" spans="1:31" s="9" customFormat="1" ht="15.75" x14ac:dyDescent="0.25">
      <c r="A50" s="49"/>
      <c r="B50" s="61">
        <f t="shared" si="7"/>
        <v>46</v>
      </c>
      <c r="C50" s="75" t="s">
        <v>106</v>
      </c>
      <c r="D50" s="63"/>
      <c r="E50" s="63" t="s">
        <v>216</v>
      </c>
      <c r="F50" s="76" t="s">
        <v>36</v>
      </c>
      <c r="G50" s="77"/>
      <c r="H50" s="78">
        <v>463452</v>
      </c>
      <c r="I50" s="79">
        <v>558000</v>
      </c>
      <c r="J50" s="68" t="s">
        <v>165</v>
      </c>
      <c r="K50" s="71">
        <f t="shared" si="17"/>
        <v>1021452</v>
      </c>
      <c r="L50" s="69" t="s">
        <v>77</v>
      </c>
      <c r="M50" s="70" t="s">
        <v>189</v>
      </c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1"/>
      <c r="AA50" s="70"/>
      <c r="AB50" s="70">
        <f t="shared" si="15"/>
        <v>0</v>
      </c>
      <c r="AC50" s="92">
        <f t="shared" si="16"/>
        <v>46345.200000000004</v>
      </c>
      <c r="AD50" s="70" t="s">
        <v>222</v>
      </c>
      <c r="AE50" s="5"/>
    </row>
    <row r="51" spans="1:31" s="9" customFormat="1" ht="30" x14ac:dyDescent="0.25">
      <c r="A51" s="49"/>
      <c r="B51" s="61">
        <f t="shared" si="7"/>
        <v>47</v>
      </c>
      <c r="C51" s="75" t="s">
        <v>107</v>
      </c>
      <c r="D51" s="63" t="s">
        <v>145</v>
      </c>
      <c r="E51" s="63" t="s">
        <v>144</v>
      </c>
      <c r="F51" s="76" t="s">
        <v>205</v>
      </c>
      <c r="G51" s="77">
        <v>295000</v>
      </c>
      <c r="H51" s="78">
        <v>294424</v>
      </c>
      <c r="I51" s="79">
        <f t="shared" si="14"/>
        <v>323866.40000000002</v>
      </c>
      <c r="J51" s="68" t="s">
        <v>165</v>
      </c>
      <c r="K51" s="71">
        <f t="shared" si="17"/>
        <v>618290.4</v>
      </c>
      <c r="L51" s="69" t="s">
        <v>77</v>
      </c>
      <c r="M51" s="70" t="s">
        <v>73</v>
      </c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1"/>
      <c r="AA51" s="70"/>
      <c r="AB51" s="70">
        <f t="shared" si="15"/>
        <v>59000</v>
      </c>
      <c r="AC51" s="92">
        <f t="shared" si="16"/>
        <v>29442.400000000001</v>
      </c>
      <c r="AD51" s="64" t="s">
        <v>229</v>
      </c>
      <c r="AE51" s="5"/>
    </row>
    <row r="52" spans="1:31" s="9" customFormat="1" ht="15.75" x14ac:dyDescent="0.25">
      <c r="A52" s="49"/>
      <c r="B52" s="61">
        <f t="shared" si="7"/>
        <v>48</v>
      </c>
      <c r="C52" s="75" t="s">
        <v>108</v>
      </c>
      <c r="D52" s="63" t="s">
        <v>146</v>
      </c>
      <c r="E52" s="63" t="s">
        <v>147</v>
      </c>
      <c r="F52" s="76" t="s">
        <v>148</v>
      </c>
      <c r="G52" s="77">
        <v>93000</v>
      </c>
      <c r="H52" s="78">
        <f t="shared" si="13"/>
        <v>111600</v>
      </c>
      <c r="I52" s="79">
        <f t="shared" si="14"/>
        <v>122760</v>
      </c>
      <c r="J52" s="68" t="s">
        <v>165</v>
      </c>
      <c r="K52" s="71">
        <f t="shared" si="17"/>
        <v>234360</v>
      </c>
      <c r="L52" s="69" t="s">
        <v>77</v>
      </c>
      <c r="M52" s="70" t="s">
        <v>73</v>
      </c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1"/>
      <c r="AA52" s="70"/>
      <c r="AB52" s="70">
        <f t="shared" si="15"/>
        <v>18600</v>
      </c>
      <c r="AC52" s="92">
        <f t="shared" si="16"/>
        <v>11160</v>
      </c>
      <c r="AD52" s="70" t="s">
        <v>217</v>
      </c>
      <c r="AE52" s="5"/>
    </row>
    <row r="53" spans="1:31" s="9" customFormat="1" ht="30" x14ac:dyDescent="0.25">
      <c r="A53" s="49"/>
      <c r="B53" s="61">
        <f t="shared" si="7"/>
        <v>49</v>
      </c>
      <c r="C53" s="75" t="s">
        <v>109</v>
      </c>
      <c r="D53" s="63" t="s">
        <v>151</v>
      </c>
      <c r="E53" s="63" t="s">
        <v>149</v>
      </c>
      <c r="F53" s="76" t="s">
        <v>150</v>
      </c>
      <c r="G53" s="77"/>
      <c r="H53" s="78">
        <v>1004892.88</v>
      </c>
      <c r="I53" s="79">
        <f t="shared" si="14"/>
        <v>1105382.1680000001</v>
      </c>
      <c r="J53" s="68" t="s">
        <v>165</v>
      </c>
      <c r="K53" s="71">
        <f t="shared" si="17"/>
        <v>2110275.048</v>
      </c>
      <c r="L53" s="69" t="s">
        <v>77</v>
      </c>
      <c r="M53" s="70" t="s">
        <v>73</v>
      </c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1"/>
      <c r="AA53" s="70"/>
      <c r="AB53" s="70">
        <f t="shared" si="15"/>
        <v>0</v>
      </c>
      <c r="AC53" s="92">
        <f t="shared" si="16"/>
        <v>100489.288</v>
      </c>
      <c r="AD53" s="94" t="s">
        <v>218</v>
      </c>
      <c r="AE53" s="5"/>
    </row>
    <row r="54" spans="1:31" s="9" customFormat="1" ht="15.75" x14ac:dyDescent="0.25">
      <c r="A54" s="49"/>
      <c r="B54" s="61">
        <f t="shared" si="7"/>
        <v>50</v>
      </c>
      <c r="C54" s="75" t="s">
        <v>110</v>
      </c>
      <c r="D54" s="63" t="s">
        <v>154</v>
      </c>
      <c r="E54" s="63" t="s">
        <v>152</v>
      </c>
      <c r="F54" s="76" t="s">
        <v>153</v>
      </c>
      <c r="G54" s="77"/>
      <c r="H54" s="78">
        <v>644438.13</v>
      </c>
      <c r="I54" s="79">
        <f t="shared" si="14"/>
        <v>708881.94299999997</v>
      </c>
      <c r="J54" s="68" t="s">
        <v>165</v>
      </c>
      <c r="K54" s="71">
        <f t="shared" si="17"/>
        <v>1353320.0729999999</v>
      </c>
      <c r="L54" s="69" t="s">
        <v>77</v>
      </c>
      <c r="M54" s="70" t="s">
        <v>73</v>
      </c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0"/>
      <c r="AB54" s="70">
        <f t="shared" si="15"/>
        <v>0</v>
      </c>
      <c r="AC54" s="92">
        <f t="shared" si="16"/>
        <v>64443.813000000002</v>
      </c>
      <c r="AD54" s="70" t="s">
        <v>219</v>
      </c>
      <c r="AE54" s="5"/>
    </row>
    <row r="55" spans="1:31" s="9" customFormat="1" ht="30" x14ac:dyDescent="0.25">
      <c r="A55" s="49"/>
      <c r="B55" s="61">
        <f t="shared" si="7"/>
        <v>51</v>
      </c>
      <c r="C55" s="75" t="s">
        <v>111</v>
      </c>
      <c r="D55" s="63" t="s">
        <v>188</v>
      </c>
      <c r="E55" s="63" t="s">
        <v>187</v>
      </c>
      <c r="F55" s="76" t="s">
        <v>155</v>
      </c>
      <c r="G55" s="77"/>
      <c r="H55" s="78">
        <f>1883035.99+25454.93</f>
        <v>1908490.92</v>
      </c>
      <c r="I55" s="79">
        <f t="shared" si="14"/>
        <v>2099340.0120000001</v>
      </c>
      <c r="J55" s="68" t="s">
        <v>165</v>
      </c>
      <c r="K55" s="71">
        <f t="shared" si="17"/>
        <v>4007830.932</v>
      </c>
      <c r="L55" s="69" t="s">
        <v>77</v>
      </c>
      <c r="M55" s="70" t="s">
        <v>189</v>
      </c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1"/>
      <c r="AA55" s="70"/>
      <c r="AB55" s="70">
        <f t="shared" si="15"/>
        <v>0</v>
      </c>
      <c r="AC55" s="92">
        <f t="shared" si="16"/>
        <v>190849.092</v>
      </c>
      <c r="AD55" s="70" t="s">
        <v>220</v>
      </c>
      <c r="AE55" s="5"/>
    </row>
    <row r="56" spans="1:31" s="9" customFormat="1" ht="30" x14ac:dyDescent="0.25">
      <c r="A56" s="49"/>
      <c r="B56" s="61">
        <f t="shared" si="7"/>
        <v>52</v>
      </c>
      <c r="C56" s="75" t="s">
        <v>112</v>
      </c>
      <c r="D56" s="63" t="s">
        <v>206</v>
      </c>
      <c r="E56" s="63" t="s">
        <v>156</v>
      </c>
      <c r="F56" s="76" t="s">
        <v>157</v>
      </c>
      <c r="G56" s="77">
        <v>378000</v>
      </c>
      <c r="H56" s="78">
        <f t="shared" si="13"/>
        <v>453600</v>
      </c>
      <c r="I56" s="79">
        <f t="shared" si="14"/>
        <v>498960</v>
      </c>
      <c r="J56" s="68" t="s">
        <v>165</v>
      </c>
      <c r="K56" s="71">
        <f t="shared" si="17"/>
        <v>952560</v>
      </c>
      <c r="L56" s="69" t="s">
        <v>77</v>
      </c>
      <c r="M56" s="70" t="s">
        <v>189</v>
      </c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1"/>
      <c r="AA56" s="70"/>
      <c r="AB56" s="70">
        <f t="shared" si="15"/>
        <v>75600</v>
      </c>
      <c r="AC56" s="92">
        <f t="shared" si="16"/>
        <v>45360</v>
      </c>
      <c r="AD56" s="64" t="s">
        <v>221</v>
      </c>
      <c r="AE56" s="5"/>
    </row>
    <row r="57" spans="1:31" s="9" customFormat="1" ht="44.25" customHeight="1" x14ac:dyDescent="0.25">
      <c r="A57" s="49"/>
      <c r="B57" s="61">
        <f t="shared" si="7"/>
        <v>53</v>
      </c>
      <c r="C57" s="75" t="s">
        <v>113</v>
      </c>
      <c r="D57" s="63" t="s">
        <v>159</v>
      </c>
      <c r="E57" s="63" t="s">
        <v>163</v>
      </c>
      <c r="F57" s="76" t="s">
        <v>158</v>
      </c>
      <c r="G57" s="77">
        <v>334000</v>
      </c>
      <c r="H57" s="78">
        <f t="shared" si="13"/>
        <v>400800</v>
      </c>
      <c r="I57" s="79">
        <f t="shared" si="14"/>
        <v>440880</v>
      </c>
      <c r="J57" s="68" t="s">
        <v>165</v>
      </c>
      <c r="K57" s="71">
        <f t="shared" si="17"/>
        <v>841680</v>
      </c>
      <c r="L57" s="69" t="s">
        <v>77</v>
      </c>
      <c r="M57" s="70" t="s">
        <v>73</v>
      </c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1"/>
      <c r="AA57" s="70"/>
      <c r="AB57" s="70">
        <f t="shared" si="15"/>
        <v>66800</v>
      </c>
      <c r="AC57" s="92">
        <f t="shared" si="16"/>
        <v>40080</v>
      </c>
      <c r="AD57" s="70" t="s">
        <v>222</v>
      </c>
      <c r="AE57" s="5"/>
    </row>
    <row r="58" spans="1:31" s="9" customFormat="1" ht="30" x14ac:dyDescent="0.25">
      <c r="A58" s="49"/>
      <c r="B58" s="61">
        <f t="shared" si="7"/>
        <v>54</v>
      </c>
      <c r="C58" s="75" t="s">
        <v>114</v>
      </c>
      <c r="D58" s="63" t="s">
        <v>162</v>
      </c>
      <c r="E58" s="63" t="s">
        <v>160</v>
      </c>
      <c r="F58" s="76" t="s">
        <v>161</v>
      </c>
      <c r="G58" s="77">
        <v>2232000</v>
      </c>
      <c r="H58" s="78">
        <f t="shared" si="13"/>
        <v>2678400</v>
      </c>
      <c r="I58" s="79">
        <f t="shared" si="14"/>
        <v>2946240</v>
      </c>
      <c r="J58" s="68" t="s">
        <v>165</v>
      </c>
      <c r="K58" s="71">
        <f t="shared" si="17"/>
        <v>5624640</v>
      </c>
      <c r="L58" s="69" t="s">
        <v>77</v>
      </c>
      <c r="M58" s="70" t="s">
        <v>73</v>
      </c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1"/>
      <c r="AA58" s="70"/>
      <c r="AB58" s="70">
        <f t="shared" si="15"/>
        <v>446400</v>
      </c>
      <c r="AC58" s="92">
        <f t="shared" si="16"/>
        <v>267840</v>
      </c>
      <c r="AD58" s="70" t="s">
        <v>223</v>
      </c>
      <c r="AE58" s="5"/>
    </row>
    <row r="59" spans="1:31" ht="15.75" x14ac:dyDescent="0.25">
      <c r="A59" s="50"/>
      <c r="B59" s="61">
        <f t="shared" si="7"/>
        <v>55</v>
      </c>
      <c r="C59" s="70" t="s">
        <v>174</v>
      </c>
      <c r="D59" s="63" t="s">
        <v>183</v>
      </c>
      <c r="E59" s="63" t="s">
        <v>175</v>
      </c>
      <c r="F59" s="64" t="s">
        <v>179</v>
      </c>
      <c r="G59" s="64"/>
      <c r="H59" s="71">
        <v>356409.19</v>
      </c>
      <c r="I59" s="79">
        <f>+H59+106922.75</f>
        <v>463331.94</v>
      </c>
      <c r="J59" s="68" t="s">
        <v>165</v>
      </c>
      <c r="K59" s="70"/>
      <c r="L59" s="69" t="s">
        <v>77</v>
      </c>
      <c r="M59" s="70" t="s">
        <v>164</v>
      </c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91"/>
      <c r="AD59" s="70" t="s">
        <v>222</v>
      </c>
      <c r="AE59" s="5"/>
    </row>
    <row r="60" spans="1:31" s="9" customFormat="1" ht="30" x14ac:dyDescent="0.25">
      <c r="A60" s="49"/>
      <c r="B60" s="61">
        <f t="shared" si="7"/>
        <v>56</v>
      </c>
      <c r="C60" s="75" t="s">
        <v>176</v>
      </c>
      <c r="D60" s="63" t="s">
        <v>77</v>
      </c>
      <c r="E60" s="69" t="s">
        <v>186</v>
      </c>
      <c r="F60" s="76" t="s">
        <v>180</v>
      </c>
      <c r="G60" s="76"/>
      <c r="H60" s="79">
        <v>110588.77</v>
      </c>
      <c r="I60" s="79">
        <f>+H60+106922.75</f>
        <v>217511.52000000002</v>
      </c>
      <c r="J60" s="68" t="s">
        <v>165</v>
      </c>
      <c r="K60" s="71"/>
      <c r="L60" s="69" t="s">
        <v>77</v>
      </c>
      <c r="M60" s="70" t="s">
        <v>164</v>
      </c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1"/>
      <c r="AA60" s="70"/>
      <c r="AB60" s="70"/>
      <c r="AC60" s="92"/>
      <c r="AD60" s="70" t="s">
        <v>222</v>
      </c>
      <c r="AE60" s="5"/>
    </row>
    <row r="61" spans="1:31" ht="46.5" customHeight="1" x14ac:dyDescent="0.25">
      <c r="A61" s="50"/>
      <c r="B61" s="61">
        <f t="shared" si="7"/>
        <v>57</v>
      </c>
      <c r="C61" s="70" t="s">
        <v>177</v>
      </c>
      <c r="D61" s="63" t="s">
        <v>182</v>
      </c>
      <c r="E61" s="63" t="s">
        <v>199</v>
      </c>
      <c r="F61" s="64" t="s">
        <v>181</v>
      </c>
      <c r="G61" s="64"/>
      <c r="H61" s="71">
        <v>3331330.66</v>
      </c>
      <c r="I61" s="79">
        <v>3997596.66</v>
      </c>
      <c r="J61" s="68" t="s">
        <v>165</v>
      </c>
      <c r="K61" s="70"/>
      <c r="L61" s="69" t="s">
        <v>77</v>
      </c>
      <c r="M61" s="70" t="s">
        <v>164</v>
      </c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91"/>
      <c r="AD61" s="70" t="s">
        <v>224</v>
      </c>
      <c r="AE61" s="5"/>
    </row>
    <row r="62" spans="1:31" ht="30.75" thickBot="1" x14ac:dyDescent="0.3">
      <c r="A62" s="51"/>
      <c r="B62" s="80">
        <f t="shared" si="7"/>
        <v>58</v>
      </c>
      <c r="C62" s="81" t="s">
        <v>178</v>
      </c>
      <c r="D62" s="82" t="s">
        <v>77</v>
      </c>
      <c r="E62" s="82" t="s">
        <v>211</v>
      </c>
      <c r="F62" s="83" t="s">
        <v>36</v>
      </c>
      <c r="G62" s="83"/>
      <c r="H62" s="81">
        <v>76000</v>
      </c>
      <c r="I62" s="84">
        <v>91000</v>
      </c>
      <c r="J62" s="85" t="s">
        <v>165</v>
      </c>
      <c r="K62" s="81"/>
      <c r="L62" s="86" t="s">
        <v>77</v>
      </c>
      <c r="M62" s="81" t="s">
        <v>164</v>
      </c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93"/>
      <c r="AD62" s="81" t="s">
        <v>222</v>
      </c>
      <c r="AE62" s="5"/>
    </row>
    <row r="63" spans="1:31" ht="16.5" thickTop="1" thickBot="1" x14ac:dyDescent="0.3">
      <c r="B63" s="59"/>
      <c r="C63" s="59"/>
      <c r="D63" s="88"/>
      <c r="E63" s="88"/>
      <c r="F63" s="88"/>
      <c r="G63" s="88"/>
      <c r="H63" s="89">
        <f>SUM(H5:H62)</f>
        <v>29824772.649999995</v>
      </c>
      <c r="I63" s="89">
        <f>SUM(I5:I62)</f>
        <v>33377645.285</v>
      </c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31" x14ac:dyDescent="0.3">
      <c r="C64" s="16"/>
      <c r="I64" s="8"/>
    </row>
    <row r="66" spans="2:29" x14ac:dyDescent="0.3">
      <c r="I66" s="8"/>
    </row>
    <row r="67" spans="2:29" x14ac:dyDescent="0.3">
      <c r="I67" s="8"/>
    </row>
    <row r="68" spans="2:29" x14ac:dyDescent="0.3">
      <c r="I68" s="8"/>
    </row>
    <row r="69" spans="2:29" x14ac:dyDescent="0.3">
      <c r="I69" s="8"/>
    </row>
    <row r="70" spans="2:29" x14ac:dyDescent="0.3">
      <c r="I70" s="8"/>
    </row>
    <row r="71" spans="2:29" x14ac:dyDescent="0.3">
      <c r="I71" s="8"/>
    </row>
    <row r="72" spans="2:29" s="9" customFormat="1" x14ac:dyDescent="0.3">
      <c r="B72" s="10"/>
      <c r="C72" s="13"/>
      <c r="D72" s="11"/>
      <c r="E72" s="11"/>
      <c r="F72" s="14"/>
      <c r="G72" s="14"/>
      <c r="J72" s="15"/>
      <c r="K72" s="12">
        <f>SUM(H72:J72)</f>
        <v>0</v>
      </c>
      <c r="L72" s="10"/>
      <c r="M72" s="5"/>
      <c r="N72" s="10"/>
      <c r="O72" s="10"/>
      <c r="Z72" s="6"/>
      <c r="AB72" s="9">
        <f>+G72*0.2</f>
        <v>0</v>
      </c>
      <c r="AC72" s="9">
        <f>+H63*0.1</f>
        <v>2982477.2649999997</v>
      </c>
    </row>
  </sheetData>
  <mergeCells count="3">
    <mergeCell ref="B1:AA1"/>
    <mergeCell ref="B2:AA2"/>
    <mergeCell ref="B3:M3"/>
  </mergeCells>
  <pageMargins left="0.59055118110236227" right="0" top="0" bottom="0" header="0.31496062992125984" footer="0.31496062992125984"/>
  <pageSetup paperSize="5" scale="75" orientation="landscape" r:id="rId1"/>
  <ignoredErrors>
    <ignoredError sqref="H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D13" sqref="D13"/>
    </sheetView>
  </sheetViews>
  <sheetFormatPr baseColWidth="10" defaultRowHeight="15" x14ac:dyDescent="0.25"/>
  <cols>
    <col min="1" max="1" width="6" customWidth="1"/>
    <col min="2" max="2" width="13.140625" customWidth="1"/>
    <col min="3" max="3" width="20.85546875" customWidth="1"/>
    <col min="4" max="4" width="26.42578125" customWidth="1"/>
    <col min="5" max="5" width="16.85546875" customWidth="1"/>
    <col min="6" max="7" width="11.7109375" bestFit="1" customWidth="1"/>
    <col min="10" max="10" width="20.5703125" customWidth="1"/>
    <col min="11" max="11" width="11.7109375" hidden="1" customWidth="1"/>
    <col min="12" max="12" width="11.5703125" hidden="1" customWidth="1"/>
  </cols>
  <sheetData>
    <row r="1" spans="1:12" ht="23.25" customHeight="1" x14ac:dyDescent="0.35">
      <c r="B1" s="119" t="s">
        <v>75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18.75" customHeight="1" x14ac:dyDescent="0.35">
      <c r="B2" s="119" t="s">
        <v>234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5.75" thickBot="1" x14ac:dyDescent="0.3"/>
    <row r="4" spans="1:12" ht="39" x14ac:dyDescent="0.25">
      <c r="A4" s="26" t="s">
        <v>191</v>
      </c>
      <c r="B4" s="27" t="s">
        <v>207</v>
      </c>
      <c r="C4" s="28" t="s">
        <v>190</v>
      </c>
      <c r="D4" s="28" t="s">
        <v>192</v>
      </c>
      <c r="E4" s="28" t="s">
        <v>193</v>
      </c>
      <c r="F4" s="28" t="s">
        <v>209</v>
      </c>
      <c r="G4" s="28" t="s">
        <v>195</v>
      </c>
      <c r="H4" s="29" t="s">
        <v>196</v>
      </c>
      <c r="I4" s="30" t="s">
        <v>197</v>
      </c>
      <c r="J4" s="31" t="s">
        <v>198</v>
      </c>
      <c r="K4" s="43" t="s">
        <v>210</v>
      </c>
      <c r="L4" s="28" t="s">
        <v>208</v>
      </c>
    </row>
    <row r="5" spans="1:12" ht="26.25" x14ac:dyDescent="0.25">
      <c r="A5" s="18">
        <v>1</v>
      </c>
      <c r="B5" s="32" t="s">
        <v>0</v>
      </c>
      <c r="C5" s="33" t="s">
        <v>1</v>
      </c>
      <c r="D5" s="34" t="s">
        <v>2</v>
      </c>
      <c r="E5" s="35" t="s">
        <v>3</v>
      </c>
      <c r="F5" s="36">
        <v>117000</v>
      </c>
      <c r="G5" s="36">
        <v>130000</v>
      </c>
      <c r="H5" s="23" t="s">
        <v>39</v>
      </c>
      <c r="I5" s="37">
        <v>32414</v>
      </c>
      <c r="J5" s="38" t="s">
        <v>74</v>
      </c>
      <c r="K5" s="42">
        <f>+G5*50%</f>
        <v>65000</v>
      </c>
      <c r="L5" s="47">
        <f t="shared" ref="L5:L17" si="0">+G5-K5</f>
        <v>65000</v>
      </c>
    </row>
    <row r="6" spans="1:12" ht="26.25" x14ac:dyDescent="0.25">
      <c r="A6" s="18">
        <f>+A5+1</f>
        <v>2</v>
      </c>
      <c r="B6" s="35" t="s">
        <v>4</v>
      </c>
      <c r="C6" s="33" t="s">
        <v>5</v>
      </c>
      <c r="D6" s="34" t="s">
        <v>6</v>
      </c>
      <c r="E6" s="35" t="s">
        <v>7</v>
      </c>
      <c r="F6" s="36">
        <v>84600</v>
      </c>
      <c r="G6" s="36">
        <v>94000</v>
      </c>
      <c r="H6" s="23" t="s">
        <v>39</v>
      </c>
      <c r="I6" s="37">
        <v>60207</v>
      </c>
      <c r="J6" s="38" t="s">
        <v>74</v>
      </c>
      <c r="K6" s="42">
        <f t="shared" ref="K6:K18" si="1">+G6*50%</f>
        <v>47000</v>
      </c>
      <c r="L6" s="47">
        <f t="shared" si="0"/>
        <v>47000</v>
      </c>
    </row>
    <row r="7" spans="1:12" ht="26.25" x14ac:dyDescent="0.25">
      <c r="A7" s="18">
        <f t="shared" ref="A7:A18" si="2">+A6+1</f>
        <v>3</v>
      </c>
      <c r="B7" s="35" t="s">
        <v>166</v>
      </c>
      <c r="C7" s="33" t="s">
        <v>77</v>
      </c>
      <c r="D7" s="34" t="s">
        <v>167</v>
      </c>
      <c r="E7" s="35" t="s">
        <v>168</v>
      </c>
      <c r="F7" s="36"/>
      <c r="G7" s="36"/>
      <c r="H7" s="23"/>
      <c r="I7" s="37"/>
      <c r="J7" s="38"/>
      <c r="K7" s="42">
        <f t="shared" si="1"/>
        <v>0</v>
      </c>
      <c r="L7" s="47">
        <f t="shared" si="0"/>
        <v>0</v>
      </c>
    </row>
    <row r="8" spans="1:12" x14ac:dyDescent="0.25">
      <c r="A8" s="18">
        <f t="shared" si="2"/>
        <v>4</v>
      </c>
      <c r="B8" s="32" t="s">
        <v>53</v>
      </c>
      <c r="C8" s="39" t="s">
        <v>77</v>
      </c>
      <c r="D8" s="35" t="s">
        <v>8</v>
      </c>
      <c r="E8" s="35" t="s">
        <v>9</v>
      </c>
      <c r="F8" s="36">
        <v>348000</v>
      </c>
      <c r="G8" s="36">
        <v>383000</v>
      </c>
      <c r="H8" s="23" t="s">
        <v>39</v>
      </c>
      <c r="I8" s="37" t="s">
        <v>77</v>
      </c>
      <c r="J8" s="38" t="s">
        <v>74</v>
      </c>
      <c r="K8" s="42">
        <f t="shared" si="1"/>
        <v>191500</v>
      </c>
      <c r="L8" s="47">
        <f t="shared" si="0"/>
        <v>191500</v>
      </c>
    </row>
    <row r="9" spans="1:12" x14ac:dyDescent="0.25">
      <c r="A9" s="18">
        <f t="shared" si="2"/>
        <v>5</v>
      </c>
      <c r="B9" s="32" t="s">
        <v>10</v>
      </c>
      <c r="C9" s="39" t="s">
        <v>77</v>
      </c>
      <c r="D9" s="35" t="s">
        <v>11</v>
      </c>
      <c r="E9" s="35" t="s">
        <v>9</v>
      </c>
      <c r="F9" s="36">
        <v>488000</v>
      </c>
      <c r="G9" s="36">
        <v>537000</v>
      </c>
      <c r="H9" s="23" t="s">
        <v>39</v>
      </c>
      <c r="I9" s="37" t="s">
        <v>77</v>
      </c>
      <c r="J9" s="38" t="s">
        <v>74</v>
      </c>
      <c r="K9" s="42">
        <f t="shared" si="1"/>
        <v>268500</v>
      </c>
      <c r="L9" s="47">
        <f t="shared" si="0"/>
        <v>268500</v>
      </c>
    </row>
    <row r="10" spans="1:12" ht="39" x14ac:dyDescent="0.25">
      <c r="A10" s="18">
        <f t="shared" si="2"/>
        <v>6</v>
      </c>
      <c r="B10" s="32" t="s">
        <v>12</v>
      </c>
      <c r="C10" s="39" t="s">
        <v>77</v>
      </c>
      <c r="D10" s="35" t="s">
        <v>13</v>
      </c>
      <c r="E10" s="21" t="s">
        <v>14</v>
      </c>
      <c r="F10" s="22">
        <v>82500</v>
      </c>
      <c r="G10" s="36">
        <v>91000</v>
      </c>
      <c r="H10" s="23" t="s">
        <v>39</v>
      </c>
      <c r="I10" s="40" t="s">
        <v>77</v>
      </c>
      <c r="J10" s="38" t="s">
        <v>74</v>
      </c>
      <c r="K10" s="42">
        <f t="shared" si="1"/>
        <v>45500</v>
      </c>
      <c r="L10" s="47">
        <f t="shared" si="0"/>
        <v>45500</v>
      </c>
    </row>
    <row r="11" spans="1:12" ht="39" x14ac:dyDescent="0.25">
      <c r="A11" s="18">
        <f t="shared" si="2"/>
        <v>7</v>
      </c>
      <c r="B11" s="32" t="s">
        <v>169</v>
      </c>
      <c r="C11" s="39" t="s">
        <v>77</v>
      </c>
      <c r="D11" s="35" t="s">
        <v>171</v>
      </c>
      <c r="E11" s="21" t="s">
        <v>170</v>
      </c>
      <c r="F11" s="22">
        <v>115000</v>
      </c>
      <c r="G11" s="36">
        <v>138000</v>
      </c>
      <c r="H11" s="23" t="s">
        <v>39</v>
      </c>
      <c r="I11" s="40" t="s">
        <v>77</v>
      </c>
      <c r="J11" s="38" t="s">
        <v>74</v>
      </c>
      <c r="K11" s="42">
        <f t="shared" si="1"/>
        <v>69000</v>
      </c>
      <c r="L11" s="47">
        <f t="shared" si="0"/>
        <v>69000</v>
      </c>
    </row>
    <row r="12" spans="1:12" ht="39" x14ac:dyDescent="0.25">
      <c r="A12" s="18">
        <v>8</v>
      </c>
      <c r="B12" s="19" t="s">
        <v>16</v>
      </c>
      <c r="C12" s="33" t="s">
        <v>17</v>
      </c>
      <c r="D12" s="35" t="s">
        <v>18</v>
      </c>
      <c r="E12" s="35" t="s">
        <v>19</v>
      </c>
      <c r="F12" s="22">
        <v>190000</v>
      </c>
      <c r="G12" s="22">
        <v>209000</v>
      </c>
      <c r="H12" s="23" t="s">
        <v>39</v>
      </c>
      <c r="I12" s="40">
        <v>19772</v>
      </c>
      <c r="J12" s="25" t="s">
        <v>20</v>
      </c>
      <c r="K12" s="42">
        <f t="shared" si="1"/>
        <v>104500</v>
      </c>
      <c r="L12" s="47">
        <f t="shared" si="0"/>
        <v>104500</v>
      </c>
    </row>
    <row r="13" spans="1:12" ht="26.25" x14ac:dyDescent="0.25">
      <c r="A13" s="18">
        <f t="shared" si="2"/>
        <v>9</v>
      </c>
      <c r="B13" s="19" t="s">
        <v>21</v>
      </c>
      <c r="C13" s="33" t="s">
        <v>22</v>
      </c>
      <c r="D13" s="35" t="s">
        <v>23</v>
      </c>
      <c r="E13" s="35" t="s">
        <v>24</v>
      </c>
      <c r="F13" s="22">
        <v>162000</v>
      </c>
      <c r="G13" s="22">
        <v>180000</v>
      </c>
      <c r="H13" s="23" t="s">
        <v>39</v>
      </c>
      <c r="I13" s="40">
        <v>24702</v>
      </c>
      <c r="J13" s="25" t="s">
        <v>20</v>
      </c>
      <c r="K13" s="42">
        <f t="shared" si="1"/>
        <v>90000</v>
      </c>
      <c r="L13" s="47">
        <f t="shared" si="0"/>
        <v>90000</v>
      </c>
    </row>
    <row r="14" spans="1:12" ht="26.25" x14ac:dyDescent="0.25">
      <c r="A14" s="18">
        <f t="shared" si="2"/>
        <v>10</v>
      </c>
      <c r="B14" s="19" t="s">
        <v>25</v>
      </c>
      <c r="C14" s="33" t="s">
        <v>26</v>
      </c>
      <c r="D14" s="35" t="s">
        <v>27</v>
      </c>
      <c r="E14" s="35" t="s">
        <v>28</v>
      </c>
      <c r="F14" s="22">
        <v>54000</v>
      </c>
      <c r="G14" s="22">
        <v>60000</v>
      </c>
      <c r="H14" s="23" t="s">
        <v>39</v>
      </c>
      <c r="I14" s="40">
        <v>56208</v>
      </c>
      <c r="J14" s="25" t="s">
        <v>20</v>
      </c>
      <c r="K14" s="42">
        <f t="shared" si="1"/>
        <v>30000</v>
      </c>
      <c r="L14" s="47">
        <f t="shared" si="0"/>
        <v>30000</v>
      </c>
    </row>
    <row r="15" spans="1:12" ht="26.25" x14ac:dyDescent="0.25">
      <c r="A15" s="18">
        <f t="shared" si="2"/>
        <v>11</v>
      </c>
      <c r="B15" s="19" t="s">
        <v>30</v>
      </c>
      <c r="C15" s="20" t="s">
        <v>32</v>
      </c>
      <c r="D15" s="35" t="s">
        <v>29</v>
      </c>
      <c r="E15" s="21" t="s">
        <v>31</v>
      </c>
      <c r="F15" s="22">
        <v>262000</v>
      </c>
      <c r="G15" s="22">
        <v>288500</v>
      </c>
      <c r="H15" s="23" t="s">
        <v>39</v>
      </c>
      <c r="I15" s="40">
        <v>56198</v>
      </c>
      <c r="J15" s="25" t="s">
        <v>20</v>
      </c>
      <c r="K15" s="42">
        <f t="shared" si="1"/>
        <v>144250</v>
      </c>
      <c r="L15" s="47">
        <f t="shared" si="0"/>
        <v>144250</v>
      </c>
    </row>
    <row r="16" spans="1:12" ht="26.25" x14ac:dyDescent="0.25">
      <c r="A16" s="18">
        <f t="shared" si="2"/>
        <v>12</v>
      </c>
      <c r="B16" s="19" t="s">
        <v>33</v>
      </c>
      <c r="C16" s="20" t="s">
        <v>40</v>
      </c>
      <c r="D16" s="21" t="s">
        <v>35</v>
      </c>
      <c r="E16" s="21" t="s">
        <v>36</v>
      </c>
      <c r="F16" s="22">
        <v>390000</v>
      </c>
      <c r="G16" s="22">
        <v>429000</v>
      </c>
      <c r="H16" s="23" t="s">
        <v>39</v>
      </c>
      <c r="I16" s="24" t="s">
        <v>77</v>
      </c>
      <c r="J16" s="25" t="s">
        <v>74</v>
      </c>
      <c r="K16" s="42">
        <f t="shared" si="1"/>
        <v>214500</v>
      </c>
      <c r="L16" s="47">
        <f t="shared" si="0"/>
        <v>214500</v>
      </c>
    </row>
    <row r="17" spans="1:12" ht="26.25" x14ac:dyDescent="0.25">
      <c r="A17" s="18">
        <f t="shared" si="2"/>
        <v>13</v>
      </c>
      <c r="B17" s="19" t="s">
        <v>34</v>
      </c>
      <c r="C17" s="20" t="s">
        <v>77</v>
      </c>
      <c r="D17" s="21" t="s">
        <v>37</v>
      </c>
      <c r="E17" s="21" t="s">
        <v>38</v>
      </c>
      <c r="F17" s="22">
        <v>34000</v>
      </c>
      <c r="G17" s="22">
        <v>37000</v>
      </c>
      <c r="H17" s="23" t="s">
        <v>39</v>
      </c>
      <c r="I17" s="24" t="s">
        <v>77</v>
      </c>
      <c r="J17" s="25" t="s">
        <v>74</v>
      </c>
      <c r="K17" s="42">
        <f t="shared" si="1"/>
        <v>18500</v>
      </c>
      <c r="L17" s="47">
        <f t="shared" si="0"/>
        <v>18500</v>
      </c>
    </row>
    <row r="18" spans="1:12" ht="26.25" x14ac:dyDescent="0.25">
      <c r="A18" s="18">
        <f t="shared" si="2"/>
        <v>14</v>
      </c>
      <c r="B18" s="19" t="s">
        <v>172</v>
      </c>
      <c r="C18" s="20"/>
      <c r="D18" s="21" t="s">
        <v>173</v>
      </c>
      <c r="E18" s="21" t="s">
        <v>46</v>
      </c>
      <c r="F18" s="22">
        <v>138000</v>
      </c>
      <c r="G18" s="22">
        <v>138000</v>
      </c>
      <c r="H18" s="23" t="s">
        <v>39</v>
      </c>
      <c r="I18" s="24" t="s">
        <v>77</v>
      </c>
      <c r="J18" s="25"/>
      <c r="K18" s="42">
        <f t="shared" si="1"/>
        <v>69000</v>
      </c>
      <c r="L18" s="47">
        <v>138000</v>
      </c>
    </row>
    <row r="19" spans="1:12" ht="15.75" thickBot="1" x14ac:dyDescent="0.3">
      <c r="F19" s="44">
        <f>SUM(F5:F18)</f>
        <v>2465100</v>
      </c>
      <c r="G19" s="45">
        <f>SUM(G5:G18)</f>
        <v>2714500</v>
      </c>
      <c r="K19" s="44">
        <f>SUM(K5:K18)</f>
        <v>1357250</v>
      </c>
      <c r="L19" s="46">
        <f>SUM(L5:L18)</f>
        <v>1426250</v>
      </c>
    </row>
    <row r="24" spans="1:12" x14ac:dyDescent="0.25">
      <c r="G24" s="41"/>
    </row>
  </sheetData>
  <mergeCells count="2">
    <mergeCell ref="B1:L1"/>
    <mergeCell ref="B2:L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9BD1D7E8FC243AA46B2B5035BA02B" ma:contentTypeVersion="9" ma:contentTypeDescription="Create a new document." ma:contentTypeScope="" ma:versionID="ca997e97b66bfc1419a355860995dd20">
  <xsd:schema xmlns:xsd="http://www.w3.org/2001/XMLSchema" xmlns:xs="http://www.w3.org/2001/XMLSchema" xmlns:p="http://schemas.microsoft.com/office/2006/metadata/properties" xmlns:ns2="0dfff056-397f-40d2-a3a0-6a7c80a2ca17" xmlns:ns3="75374315-9fc0-4d91-8bc9-82109d072e51" targetNamespace="http://schemas.microsoft.com/office/2006/metadata/properties" ma:root="true" ma:fieldsID="06497e0c42458efca3b912925f379c2f" ns2:_="" ns3:_="">
    <xsd:import namespace="0dfff056-397f-40d2-a3a0-6a7c80a2ca17"/>
    <xsd:import namespace="75374315-9fc0-4d91-8bc9-82109d072e51"/>
    <xsd:element name="properties">
      <xsd:complexType>
        <xsd:sequence>
          <xsd:element name="documentManagement">
            <xsd:complexType>
              <xsd:all>
                <xsd:element ref="ns2:description-publicaciones" minOccurs="0"/>
                <xsd:element ref="ns2:publicaciones-fecha" minOccurs="0"/>
                <xsd:element ref="ns2:SharedWithUsers" minOccurs="0"/>
                <xsd:element ref="ns2:SharingHintHash" minOccurs="0"/>
                <xsd:element ref="ns2:SharedWithDetails" minOccurs="0"/>
                <xsd:element ref="ns3:tipo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description-publicaciones" ma:index="8" nillable="true" ma:displayName="description-publicaciones" ma:internalName="description_x002d_publicaciones">
      <xsd:simpleType>
        <xsd:restriction base="dms:Note">
          <xsd:maxLength value="255"/>
        </xsd:restriction>
      </xsd:simpleType>
    </xsd:element>
    <xsd:element name="publicaciones-fecha" ma:index="9" nillable="true" ma:displayName="publicaciones-fecha" ma:default="[today]" ma:format="DateOnly" ma:internalName="publicaciones_x002d_fecha">
      <xsd:simpleType>
        <xsd:restriction base="dms:DateTime"/>
      </xsd:simpleType>
    </xsd:element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Sharing Hint Hash" ma:internalName="SharingHintHash" ma:readOnly="true">
      <xsd:simpleType>
        <xsd:restriction base="dms:Text"/>
      </xsd:simple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74315-9fc0-4d91-8bc9-82109d072e51" elementFormDefault="qualified">
    <xsd:import namespace="http://schemas.microsoft.com/office/2006/documentManagement/types"/>
    <xsd:import namespace="http://schemas.microsoft.com/office/infopath/2007/PartnerControls"/>
    <xsd:element name="tipo" ma:index="13" ma:displayName="tipo" ma:default="Avisos oficiales" ma:format="Dropdown" ma:internalName="tipo">
      <xsd:simpleType>
        <xsd:restriction base="dms:Choice">
          <xsd:enumeration value="Avisos oficiales"/>
          <xsd:enumeration value="Boletines"/>
          <xsd:enumeration value="Firmas Digitales"/>
          <xsd:enumeration value="Unidad de registro"/>
          <xsd:enumeration value="Instructivos"/>
          <xsd:enumeration value="Nuevos Catalogos Productos"/>
          <xsd:enumeration value="Descargas"/>
          <xsd:enumeration value="Subastas"/>
          <xsd:enumeration value="Itinerario buques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-publicaciones xmlns="0dfff056-397f-40d2-a3a0-6a7c80a2ca17">Montos Subasta Pública de Mercancías Octubre 2016</description-publicaciones>
    <tipo xmlns="75374315-9fc0-4d91-8bc9-82109d072e51">Subastas</tipo>
    <publicaciones-fecha xmlns="0dfff056-397f-40d2-a3a0-6a7c80a2ca17">2016-09-28T13:23:39+00:00</publicaciones-fecha>
  </documentManagement>
</p:properties>
</file>

<file path=customXml/itemProps1.xml><?xml version="1.0" encoding="utf-8"?>
<ds:datastoreItem xmlns:ds="http://schemas.openxmlformats.org/officeDocument/2006/customXml" ds:itemID="{C9529912-54A6-458F-A487-490A3AE61748}"/>
</file>

<file path=customXml/itemProps2.xml><?xml version="1.0" encoding="utf-8"?>
<ds:datastoreItem xmlns:ds="http://schemas.openxmlformats.org/officeDocument/2006/customXml" ds:itemID="{6B47DD94-85B5-47D7-B147-B64BCE860A18}"/>
</file>

<file path=customXml/itemProps3.xml><?xml version="1.0" encoding="utf-8"?>
<ds:datastoreItem xmlns:ds="http://schemas.openxmlformats.org/officeDocument/2006/customXml" ds:itemID="{70896AA3-89B4-4F04-91BE-6A21383AAB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JH.ALCANTARA</dc:creator>
  <cp:lastModifiedBy>Ivan Michael Almonte Ureña</cp:lastModifiedBy>
  <cp:lastPrinted>2016-09-23T20:45:13Z</cp:lastPrinted>
  <dcterms:created xsi:type="dcterms:W3CDTF">2015-05-28T15:51:21Z</dcterms:created>
  <dcterms:modified xsi:type="dcterms:W3CDTF">2016-09-28T13:15:10Z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0x0101007DB9BD1D7E8FC243AA46B2B5035BA02B</vt:lpwstr>
  </property>
</Properties>
</file>