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5\"/>
    </mc:Choice>
  </mc:AlternateContent>
  <xr:revisionPtr revIDLastSave="0" documentId="13_ncr:1_{7DF2218E-D25B-4A9B-B108-D42079F2AA94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Ejecución presupuestaria 2025" sheetId="1" r:id="rId1"/>
  </sheets>
  <definedNames>
    <definedName name="_xlnm.Print_Area" localSheetId="0">'Ejecución presupuestaria 2025'!$C$1:$R$103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5" i="1" l="1"/>
  <c r="R64" i="1"/>
  <c r="R60" i="1"/>
  <c r="R59" i="1"/>
  <c r="R56" i="1"/>
  <c r="R55" i="1"/>
  <c r="R54" i="1"/>
  <c r="R37" i="1"/>
  <c r="R28" i="1" s="1"/>
  <c r="R26" i="1"/>
  <c r="R25" i="1"/>
  <c r="R24" i="1"/>
  <c r="R23" i="1"/>
  <c r="R17" i="1"/>
  <c r="R14" i="1"/>
  <c r="R13" i="1"/>
  <c r="R12" i="1"/>
  <c r="N54" i="1"/>
  <c r="O54" i="1"/>
  <c r="P54" i="1"/>
  <c r="Q54" i="1"/>
  <c r="Q18" i="1"/>
  <c r="Q85" i="1"/>
  <c r="Q12" i="1"/>
  <c r="P12" i="1"/>
  <c r="P85" i="1" s="1"/>
  <c r="P18" i="1"/>
  <c r="N18" i="1"/>
  <c r="O18" i="1"/>
  <c r="O12" i="1"/>
  <c r="N12" i="1"/>
  <c r="L64" i="1"/>
  <c r="M64" i="1"/>
  <c r="M54" i="1"/>
  <c r="M28" i="1"/>
  <c r="M18" i="1"/>
  <c r="M12" i="1"/>
  <c r="L28" i="1"/>
  <c r="L54" i="1"/>
  <c r="L18" i="1"/>
  <c r="L12" i="1"/>
  <c r="K64" i="1"/>
  <c r="K54" i="1"/>
  <c r="K28" i="1"/>
  <c r="K18" i="1"/>
  <c r="K12" i="1"/>
  <c r="R18" i="1" l="1"/>
  <c r="R11" i="1" s="1"/>
  <c r="Q11" i="1"/>
  <c r="O85" i="1"/>
  <c r="N11" i="1"/>
  <c r="O11" i="1"/>
  <c r="P11" i="1"/>
  <c r="N85" i="1"/>
  <c r="M85" i="1"/>
  <c r="L85" i="1"/>
  <c r="M11" i="1"/>
  <c r="L11" i="1"/>
  <c r="K11" i="1"/>
  <c r="K85" i="1"/>
  <c r="R72" i="1"/>
  <c r="R45" i="1" l="1"/>
  <c r="R38" i="1" s="1"/>
  <c r="J28" i="1"/>
  <c r="J18" i="1"/>
  <c r="J54" i="1"/>
  <c r="J12" i="1"/>
  <c r="F18" i="1"/>
  <c r="G18" i="1"/>
  <c r="H18" i="1"/>
  <c r="I18" i="1"/>
  <c r="F28" i="1"/>
  <c r="G28" i="1"/>
  <c r="H28" i="1"/>
  <c r="I28" i="1"/>
  <c r="G80" i="1"/>
  <c r="G76" i="1" s="1"/>
  <c r="H80" i="1"/>
  <c r="H76" i="1" s="1"/>
  <c r="I80" i="1"/>
  <c r="I76" i="1" s="1"/>
  <c r="F72" i="1"/>
  <c r="G72" i="1"/>
  <c r="H72" i="1"/>
  <c r="I72" i="1"/>
  <c r="F54" i="1"/>
  <c r="G54" i="1"/>
  <c r="H54" i="1"/>
  <c r="I54" i="1"/>
  <c r="I12" i="1"/>
  <c r="I85" i="1" l="1"/>
  <c r="J85" i="1"/>
  <c r="J11" i="1"/>
  <c r="I11" i="1"/>
  <c r="H12" i="1"/>
  <c r="H11" i="1" s="1"/>
  <c r="G12" i="1"/>
  <c r="G11" i="1" s="1"/>
  <c r="R80" i="1"/>
  <c r="R76" i="1" s="1"/>
  <c r="F80" i="1"/>
  <c r="F76" i="1" s="1"/>
  <c r="F12" i="1"/>
  <c r="R85" i="1" l="1"/>
  <c r="H85" i="1"/>
  <c r="G85" i="1"/>
  <c r="F85" i="1"/>
  <c r="F11" i="1"/>
  <c r="E12" i="1" l="1"/>
  <c r="D12" i="1" l="1"/>
  <c r="E80" i="1"/>
  <c r="D80" i="1"/>
  <c r="E38" i="1" l="1"/>
  <c r="D38" i="1"/>
  <c r="E76" i="1"/>
  <c r="D76" i="1"/>
  <c r="E72" i="1"/>
  <c r="D72" i="1"/>
  <c r="E64" i="1"/>
  <c r="D64" i="1"/>
  <c r="E54" i="1"/>
  <c r="D54" i="1"/>
  <c r="E28" i="1"/>
  <c r="D28" i="1"/>
  <c r="E18" i="1"/>
  <c r="D18" i="1"/>
  <c r="D85" i="1" l="1"/>
  <c r="E85" i="1"/>
  <c r="D11" i="1"/>
  <c r="E11" i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<sst xmlns="http://schemas.openxmlformats.org/spreadsheetml/2006/main" count="103" uniqueCount="103">
  <si>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</si>
  <si>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</si>
  <si>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</si>
  <si>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</si>
  <si>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</si>
  <si>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</si>
  <si>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</si>
  <si>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</si>
  <si>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</si>
  <si>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</si>
  <si>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</si>
  <si>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</si>
  <si>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</si>
  <si>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</si>
  <si>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</si>
  <si>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</si>
  <si>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</si>
  <si>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</si>
  <si>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</si>
  <si>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</si>
  <si>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</si>
  <si>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</si>
  <si>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</si>
  <si>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</si>
  <si>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</si>
  <si>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</si>
  <si>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</si>
  <si>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</si>
  <si>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</si>
  <si>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</si>
  <si>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</si>
  <si>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</si>
  <si>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</si>
  <si>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</si>
  <si>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</si>
  <si>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</si>
  <si>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</si>
  <si>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</si>
  <si>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</si>
  <si>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</si>
  <si>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</si>
  <si>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</si>
  <si>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</si>
  <si>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</si>
  <si>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</si>
  <si>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</si>
  <si>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</si>
  <si>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</si>
  <si>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</si>
  <si>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</si>
  <si>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</si>
  <si>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</si>
  <si>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</si>
  <si>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</si>
  <si>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</si>
  <si>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</si>
  <si>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</si>
  <si>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</si>
  <si>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</si>
  <si>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</si>
  <si>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</si>
  <si>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</si>
  <si>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</si>
  <si>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</si>
  <si>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</si>
  <si>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</si>
  <si>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</si>
  <si>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</si>
  <si>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</si>
  <si>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</si>
  <si>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</si>
  <si>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</si>
  <si>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</si>
  <si>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</si>
  <si>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</si>
  <si>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</si>
  <si>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</si>
  <si>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</si>
  <si>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</si>
  <si>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</si>
  <si>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</si>
  <si>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</si>
  <si>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</si>
  <si>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</si>
  <si>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</si>
  <si>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</si>
  <si>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</si>
  <si>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</si>
  <si>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{2025}</t>
  </si>
  <si>
    <t xml:space="preserve">Gasto devengado </t>
  </si>
  <si>
    <t xml:space="preserve">Enero </t>
  </si>
  <si>
    <t xml:space="preserve">Total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</si>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</sst>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3" fontId="0" fillId="3" borderId="0" xfId="0" applyNumberFormat="1" applyFill="1"/>
    <xf numFmtId="164" fontId="3" fillId="0" borderId="0" xfId="1" applyFont="1"/>
    <xf numFmtId="165" fontId="0" fillId="0" borderId="1" xfId="0" applyNumberFormat="1" applyBorder="1"/>
    <xf numFmtId="165" fontId="0" fillId="0" borderId="0" xfId="1" applyNumberFormat="1" applyFont="1"/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2081435</xdr:colOff>
      <xdr:row>6</xdr:row>
      <xdr:rowOff>139267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743610</xdr:colOff>
      <xdr:row>6</xdr:row>
      <xdr:rowOff>97608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AA98"/>
  <sheetViews>
    <sheetView showGridLines="0" tabSelected="1" topLeftCell="C81" workbookViewId="0">
      <selection activeCell="C99" sqref="C99"/>
    </sheetView>
  </sheetViews>
  <sheetFormatPr baseColWidth="10" defaultColWidth="11.44140625" defaultRowHeight="14.4" x14ac:dyDescent="0.3"/>
  <cols>
    <col min="1" max="2" width="0" hidden="1" customWidth="1"/>
    <col min="3" max="3" width="105.88671875" customWidth="1"/>
    <col min="4" max="4" width="17.5546875" customWidth="1"/>
    <col min="5" max="5" width="16.6640625" customWidth="1"/>
    <col min="6" max="15" width="14" customWidth="1"/>
    <col min="16" max="17" width="12.44140625" customWidth="1"/>
    <col min="18" max="18" width="15.21875" customWidth="1"/>
    <col min="19" max="19" width="14.109375" bestFit="1" customWidth="1"/>
  </cols>
  <sheetData>
    <row r="3" spans="2:27" ht="28.5" customHeight="1" x14ac:dyDescent="0.3">
      <c r="C3" s="35" t="s">
        <v>83</v>
      </c>
      <c r="D3" s="36"/>
      <c r="E3" s="3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2:27" ht="21" customHeight="1" x14ac:dyDescent="0.3">
      <c r="C4" s="33" t="s">
        <v>84</v>
      </c>
      <c r="D4" s="34"/>
      <c r="E4" s="3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2:27" ht="15.6" x14ac:dyDescent="0.3">
      <c r="C5" s="42" t="s">
        <v>88</v>
      </c>
      <c r="D5" s="43"/>
      <c r="E5" s="43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2:27" ht="15.75" customHeight="1" x14ac:dyDescent="0.3">
      <c r="C6" s="37" t="s">
        <v>76</v>
      </c>
      <c r="D6" s="38"/>
      <c r="E6" s="3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15.75" customHeight="1" x14ac:dyDescent="0.3">
      <c r="B7" s="10"/>
      <c r="C7" s="37" t="s">
        <v>77</v>
      </c>
      <c r="D7" s="38"/>
      <c r="E7" s="3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/>
      <c r="S7" s="9"/>
      <c r="T7" s="9"/>
      <c r="U7" s="9"/>
      <c r="V7" s="9"/>
      <c r="W7" s="9"/>
      <c r="X7" s="9"/>
      <c r="Y7" s="9"/>
      <c r="Z7" s="9"/>
      <c r="AA7" s="9"/>
    </row>
    <row r="9" spans="2:27" ht="15" customHeight="1" x14ac:dyDescent="0.3">
      <c r="C9" s="39" t="s">
        <v>66</v>
      </c>
      <c r="D9" s="40" t="s">
        <v>79</v>
      </c>
      <c r="E9" s="40" t="s">
        <v>78</v>
      </c>
      <c r="F9" s="30" t="s">
        <v>89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spans="2:27" ht="23.25" customHeight="1" x14ac:dyDescent="0.3">
      <c r="C10" s="39"/>
      <c r="D10" s="41"/>
      <c r="E10" s="41"/>
      <c r="F10" s="24" t="s">
        <v>90</v>
      </c>
      <c r="G10" s="24" t="s">
        <v>92</v>
      </c>
      <c r="H10" s="24" t="s">
        <v>93</v>
      </c>
      <c r="I10" s="24" t="s">
        <v>94</v>
      </c>
      <c r="J10" s="24" t="s">
        <v>95</v>
      </c>
      <c r="K10" s="24" t="s">
        <v>96</v>
      </c>
      <c r="L10" s="24" t="s">
        <v>97</v>
      </c>
      <c r="M10" s="24" t="s">
        <v>98</v>
      </c>
      <c r="N10" s="24" t="s">
        <v>99</v>
      </c>
      <c r="O10" s="24" t="s">
        <v>100</v>
      </c>
      <c r="P10" s="24" t="s">
        <v>101</v>
      </c>
      <c r="Q10" s="24" t="s">
        <v>102</v>
      </c>
      <c r="R10" s="24" t="s">
        <v>91</v>
      </c>
    </row>
    <row r="11" spans="2:27" x14ac:dyDescent="0.3">
      <c r="C11" s="1" t="s">
        <v>0</v>
      </c>
      <c r="D11" s="17">
        <f>+D12+D18+D28+D38+D54+D64+D72+D76</f>
        <v>9872913093</v>
      </c>
      <c r="E11" s="17">
        <f>+E12+E18+E28+E38+E54+E64+E72+E76</f>
        <v>9872913093</v>
      </c>
      <c r="F11" s="17">
        <f t="shared" ref="F11:O11" si="0">+F12+F18+F28+F38+F54+F64+F72</f>
        <v>249174004.67000002</v>
      </c>
      <c r="G11" s="17">
        <f t="shared" si="0"/>
        <v>247643923.78</v>
      </c>
      <c r="H11" s="17">
        <f t="shared" si="0"/>
        <v>249703554.76999998</v>
      </c>
      <c r="I11" s="17">
        <f t="shared" si="0"/>
        <v>295706262.79000002</v>
      </c>
      <c r="J11" s="17">
        <f t="shared" si="0"/>
        <v>416204733.66999996</v>
      </c>
      <c r="K11" s="17">
        <f t="shared" si="0"/>
        <v>266765606.17999998</v>
      </c>
      <c r="L11" s="17">
        <f t="shared" si="0"/>
        <v>255593584.15000004</v>
      </c>
      <c r="M11" s="17">
        <f t="shared" si="0"/>
        <v>246385375.15000004</v>
      </c>
      <c r="N11" s="17">
        <f t="shared" si="0"/>
        <v>245949969.13000003</v>
      </c>
      <c r="O11" s="17">
        <f t="shared" si="0"/>
        <v>247671885.87</v>
      </c>
      <c r="P11" s="17">
        <f>+P12+P18+P28+P38+P54+P64+P72</f>
        <v>467383251.13999999</v>
      </c>
      <c r="Q11" s="17">
        <f>+Q12+Q18+Q28+Q38+Q54+Q64+Q72</f>
        <v>282480087.13999999</v>
      </c>
      <c r="R11" s="17">
        <f>+R12+R18+R28+R38+R54+R64+R72</f>
        <v>3470662238.4400001</v>
      </c>
      <c r="S11" s="23"/>
    </row>
    <row r="12" spans="2:27" x14ac:dyDescent="0.3">
      <c r="C12" s="2" t="s">
        <v>1</v>
      </c>
      <c r="D12" s="18">
        <f t="shared" ref="D12:J12" si="1">+D13+D14+D16+D17</f>
        <v>4720101853</v>
      </c>
      <c r="E12" s="18">
        <f t="shared" si="1"/>
        <v>4720101853</v>
      </c>
      <c r="F12" s="15">
        <f t="shared" si="1"/>
        <v>249174004.67000002</v>
      </c>
      <c r="G12" s="15">
        <f t="shared" si="1"/>
        <v>247643923.78</v>
      </c>
      <c r="H12" s="15">
        <f t="shared" si="1"/>
        <v>249703554.76999998</v>
      </c>
      <c r="I12" s="15">
        <f t="shared" si="1"/>
        <v>248515373.69</v>
      </c>
      <c r="J12" s="15">
        <f t="shared" si="1"/>
        <v>248199266.19999999</v>
      </c>
      <c r="K12" s="15">
        <f t="shared" ref="K12:P12" si="2">+K13+K14+K16+K17</f>
        <v>248222476.81</v>
      </c>
      <c r="L12" s="15">
        <f t="shared" si="2"/>
        <v>248133872.48000002</v>
      </c>
      <c r="M12" s="15">
        <f t="shared" si="2"/>
        <v>246385375.15000004</v>
      </c>
      <c r="N12" s="15">
        <f t="shared" si="2"/>
        <v>245949969.13000003</v>
      </c>
      <c r="O12" s="15">
        <f t="shared" si="2"/>
        <v>247671885.87</v>
      </c>
      <c r="P12" s="15">
        <f t="shared" si="2"/>
        <v>444407689.02999997</v>
      </c>
      <c r="Q12" s="15">
        <f t="shared" ref="Q12" si="3">+Q13+Q14+Q16+Q17</f>
        <v>249120525.05000001</v>
      </c>
      <c r="R12" s="15">
        <f>SUM(F12:Q12)</f>
        <v>3173127916.6300001</v>
      </c>
    </row>
    <row r="13" spans="2:27" x14ac:dyDescent="0.3">
      <c r="C13" s="3" t="s">
        <v>2</v>
      </c>
      <c r="D13" s="14">
        <v>3020312259</v>
      </c>
      <c r="E13" s="14">
        <v>3020312259</v>
      </c>
      <c r="F13" s="25">
        <v>207686743.37</v>
      </c>
      <c r="G13" s="25">
        <v>206339302.78999999</v>
      </c>
      <c r="H13" s="25">
        <v>208011876.34999999</v>
      </c>
      <c r="I13" s="25">
        <v>206714636.16999999</v>
      </c>
      <c r="J13" s="25">
        <v>206548871.72999999</v>
      </c>
      <c r="K13" s="25">
        <v>206630153.03</v>
      </c>
      <c r="L13" s="25">
        <v>206657532.06</v>
      </c>
      <c r="M13" s="25">
        <v>205190511.40000001</v>
      </c>
      <c r="N13" s="25">
        <v>204705667.33000001</v>
      </c>
      <c r="O13" s="25">
        <v>206210932.03</v>
      </c>
      <c r="P13" s="25">
        <v>402958661.76999998</v>
      </c>
      <c r="Q13" s="25">
        <v>207462152.37</v>
      </c>
      <c r="R13" s="15">
        <f>SUM(F13:Q13)</f>
        <v>2675117040.3999996</v>
      </c>
    </row>
    <row r="14" spans="2:27" x14ac:dyDescent="0.3">
      <c r="C14" s="3" t="s">
        <v>3</v>
      </c>
      <c r="D14" s="14">
        <v>947333038</v>
      </c>
      <c r="E14" s="14">
        <v>947333038</v>
      </c>
      <c r="F14" s="25">
        <v>10171404.33</v>
      </c>
      <c r="G14" s="25">
        <v>10200571</v>
      </c>
      <c r="H14" s="25">
        <v>10339821</v>
      </c>
      <c r="I14" s="25">
        <v>10494821</v>
      </c>
      <c r="J14" s="25">
        <v>10366487.67</v>
      </c>
      <c r="K14" s="25">
        <v>10296321</v>
      </c>
      <c r="L14" s="25">
        <v>10175321</v>
      </c>
      <c r="M14" s="25">
        <v>10120579.33</v>
      </c>
      <c r="N14" s="25">
        <v>10232779.33</v>
      </c>
      <c r="O14" s="25">
        <v>10221346</v>
      </c>
      <c r="P14" s="25">
        <v>10438012.67</v>
      </c>
      <c r="Q14" s="25">
        <v>10261346</v>
      </c>
      <c r="R14" s="15">
        <f>SUM(F14:Q14)</f>
        <v>123318810.33</v>
      </c>
    </row>
    <row r="15" spans="2:27" x14ac:dyDescent="0.3">
      <c r="C15" s="3" t="s">
        <v>4</v>
      </c>
      <c r="D15" s="14">
        <v>0</v>
      </c>
      <c r="E15" s="14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22"/>
    </row>
    <row r="16" spans="2:27" x14ac:dyDescent="0.3">
      <c r="C16" s="3" t="s">
        <v>5</v>
      </c>
      <c r="D16" s="14">
        <v>380000000</v>
      </c>
      <c r="E16" s="14">
        <v>380000000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22"/>
    </row>
    <row r="17" spans="3:18" x14ac:dyDescent="0.3">
      <c r="C17" s="3" t="s">
        <v>6</v>
      </c>
      <c r="D17" s="14">
        <v>372456556</v>
      </c>
      <c r="E17" s="14">
        <v>372456556</v>
      </c>
      <c r="F17" s="26">
        <v>31315856.969999999</v>
      </c>
      <c r="G17" s="26">
        <v>31104049.989999998</v>
      </c>
      <c r="H17" s="26">
        <v>31351857.420000002</v>
      </c>
      <c r="I17" s="26">
        <v>31305916.52</v>
      </c>
      <c r="J17" s="26">
        <v>31283906.800000001</v>
      </c>
      <c r="K17" s="26">
        <v>31296002.780000001</v>
      </c>
      <c r="L17" s="26">
        <v>31301019.420000002</v>
      </c>
      <c r="M17" s="26">
        <v>31074284.420000002</v>
      </c>
      <c r="N17" s="26">
        <v>31011522.469999999</v>
      </c>
      <c r="O17" s="26">
        <v>31239607.84</v>
      </c>
      <c r="P17" s="26">
        <v>31011014.59</v>
      </c>
      <c r="Q17" s="26">
        <v>31397026.68</v>
      </c>
      <c r="R17" s="15">
        <f>SUM(F17:Q17)</f>
        <v>374692065.89999992</v>
      </c>
    </row>
    <row r="18" spans="3:18" x14ac:dyDescent="0.3">
      <c r="C18" s="2" t="s">
        <v>7</v>
      </c>
      <c r="D18" s="15">
        <f>+D19+D20+D21+D22+D23+D24+D25+D26+D27</f>
        <v>3221133651</v>
      </c>
      <c r="E18" s="15">
        <f>+E19+E20+E21+E22+E23+E24+E25+E26+E27</f>
        <v>3221133651</v>
      </c>
      <c r="F18" s="15">
        <f t="shared" ref="F18:I18" si="4">+F19+F20+F21+F22+F23+F24+F25+F26+F27</f>
        <v>0</v>
      </c>
      <c r="G18" s="15">
        <f t="shared" si="4"/>
        <v>0</v>
      </c>
      <c r="H18" s="15">
        <f t="shared" si="4"/>
        <v>0</v>
      </c>
      <c r="I18" s="15">
        <f t="shared" si="4"/>
        <v>30359915.609999999</v>
      </c>
      <c r="J18" s="15">
        <f>+J19+J20+J21+J22+J23+J24+J25+J26+J27</f>
        <v>166664750.09999999</v>
      </c>
      <c r="K18" s="15">
        <f>+K19+K20+K21+K22+K23+K24+K25+K26+K27</f>
        <v>7098777.9199999999</v>
      </c>
      <c r="L18" s="15">
        <f>+L19+L20+L21+L22+L23+L24+L25+L26+L27</f>
        <v>0</v>
      </c>
      <c r="M18" s="15">
        <f>+M19+M20+M21+M22+M23+M24+M25+M26+M27</f>
        <v>0</v>
      </c>
      <c r="N18" s="15">
        <f t="shared" ref="N18:O18" si="5">+N19+N20+N21+N22+N23+N24+N25+N26+N27</f>
        <v>0</v>
      </c>
      <c r="O18" s="15">
        <f t="shared" si="5"/>
        <v>0</v>
      </c>
      <c r="P18" s="15">
        <f>+P19+P20+P21+P22+P23+P24+P25+P26+P27</f>
        <v>22975562.109999999</v>
      </c>
      <c r="Q18" s="15">
        <f>+Q19+Q20+Q21+Q22+Q23+Q24+Q25+Q26+Q27</f>
        <v>22975562.09</v>
      </c>
      <c r="R18" s="15">
        <f>+R19+R20+R21+R22+R23+R24+R25+R26+R27</f>
        <v>250074567.82999998</v>
      </c>
    </row>
    <row r="19" spans="3:18" x14ac:dyDescent="0.3">
      <c r="C19" s="3" t="s">
        <v>8</v>
      </c>
      <c r="D19" s="14">
        <v>237464400</v>
      </c>
      <c r="E19" s="14">
        <v>237464400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2"/>
    </row>
    <row r="20" spans="3:18" x14ac:dyDescent="0.3">
      <c r="C20" s="3" t="s">
        <v>9</v>
      </c>
      <c r="D20" s="14">
        <v>369945019</v>
      </c>
      <c r="E20" s="14">
        <v>369945019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22"/>
    </row>
    <row r="21" spans="3:18" x14ac:dyDescent="0.3">
      <c r="C21" s="3" t="s">
        <v>10</v>
      </c>
      <c r="D21" s="14">
        <v>180000000</v>
      </c>
      <c r="E21" s="14">
        <v>180000000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22"/>
    </row>
    <row r="22" spans="3:18" x14ac:dyDescent="0.3">
      <c r="C22" s="3" t="s">
        <v>11</v>
      </c>
      <c r="D22" s="14">
        <v>49978400</v>
      </c>
      <c r="E22" s="14">
        <v>49978400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2"/>
    </row>
    <row r="23" spans="3:18" x14ac:dyDescent="0.3">
      <c r="C23" s="3" t="s">
        <v>12</v>
      </c>
      <c r="D23" s="14">
        <v>481202000</v>
      </c>
      <c r="E23" s="14">
        <v>481202000</v>
      </c>
      <c r="I23" s="29">
        <v>16354539.199999999</v>
      </c>
      <c r="J23" s="29">
        <v>166664750.09999999</v>
      </c>
      <c r="K23" s="29">
        <v>1680085</v>
      </c>
      <c r="L23" s="29"/>
      <c r="M23" s="29"/>
      <c r="N23" s="29"/>
      <c r="O23" s="29"/>
      <c r="P23" s="29"/>
      <c r="Q23" s="29"/>
      <c r="R23" s="15">
        <f>SUM(F23:Q23)</f>
        <v>184699374.29999998</v>
      </c>
    </row>
    <row r="24" spans="3:18" x14ac:dyDescent="0.3">
      <c r="C24" s="3" t="s">
        <v>13</v>
      </c>
      <c r="D24" s="14">
        <v>201000000</v>
      </c>
      <c r="E24" s="14">
        <v>201000000</v>
      </c>
      <c r="P24" s="29">
        <v>22975562.109999999</v>
      </c>
      <c r="Q24" s="29">
        <v>22975562.09</v>
      </c>
      <c r="R24" s="15">
        <f>SUM(F24:Q24)</f>
        <v>45951124.200000003</v>
      </c>
    </row>
    <row r="25" spans="3:18" x14ac:dyDescent="0.3">
      <c r="C25" s="3" t="s">
        <v>14</v>
      </c>
      <c r="D25" s="14">
        <v>471113342</v>
      </c>
      <c r="E25" s="14">
        <v>471113342</v>
      </c>
      <c r="K25" s="29">
        <v>863361.92</v>
      </c>
      <c r="L25" s="29"/>
      <c r="M25" s="29"/>
      <c r="N25" s="29"/>
      <c r="O25" s="29"/>
      <c r="P25" s="29"/>
      <c r="Q25" s="29"/>
      <c r="R25" s="27">
        <f>SUM(F25:Q25)</f>
        <v>863361.92</v>
      </c>
    </row>
    <row r="26" spans="3:18" x14ac:dyDescent="0.3">
      <c r="C26" s="3" t="s">
        <v>15</v>
      </c>
      <c r="D26" s="14">
        <v>1028776634</v>
      </c>
      <c r="E26" s="14">
        <v>1028776634</v>
      </c>
      <c r="I26" s="29">
        <v>14005376.41</v>
      </c>
      <c r="J26" s="29"/>
      <c r="K26" s="29">
        <v>4555331</v>
      </c>
      <c r="L26" s="29"/>
      <c r="M26" s="29"/>
      <c r="N26" s="29"/>
      <c r="O26" s="29"/>
      <c r="P26" s="29"/>
      <c r="Q26" s="29"/>
      <c r="R26" s="15">
        <f>SUM(F26:Q26)</f>
        <v>18560707.41</v>
      </c>
    </row>
    <row r="27" spans="3:18" x14ac:dyDescent="0.3">
      <c r="C27" s="3" t="s">
        <v>16</v>
      </c>
      <c r="D27" s="14">
        <v>201653856</v>
      </c>
      <c r="E27" s="14">
        <v>201653856</v>
      </c>
      <c r="R27" s="22"/>
    </row>
    <row r="28" spans="3:18" x14ac:dyDescent="0.3">
      <c r="C28" s="2" t="s">
        <v>17</v>
      </c>
      <c r="D28" s="15">
        <f>+D29+D30+D31+D32+D33+D34+D35+D36+D37</f>
        <v>498122194</v>
      </c>
      <c r="E28" s="15">
        <f>+E29+E30+E31+E32+E33+E34+E35+E36+E37</f>
        <v>498122194</v>
      </c>
      <c r="F28" s="15">
        <f t="shared" ref="F28:J28" si="6">+F29+F30+F31+F32+F33+F34+F35+F36+F37</f>
        <v>0</v>
      </c>
      <c r="G28" s="15">
        <f t="shared" si="6"/>
        <v>0</v>
      </c>
      <c r="H28" s="15">
        <f t="shared" si="6"/>
        <v>0</v>
      </c>
      <c r="I28" s="15">
        <f t="shared" si="6"/>
        <v>0</v>
      </c>
      <c r="J28" s="15">
        <f t="shared" si="6"/>
        <v>81939.199999999997</v>
      </c>
      <c r="K28" s="15">
        <f>+K29+K30+K31+K32+K33+K34+K35+K36+K37</f>
        <v>6149823.7199999997</v>
      </c>
      <c r="L28" s="15">
        <f>+L29+L30+L31+L32+L33+L34+L35+L36+L37</f>
        <v>107878.59</v>
      </c>
      <c r="M28" s="15">
        <f>+M29+M30+M31+M32+M33+M34+M35+M36+M37</f>
        <v>0</v>
      </c>
      <c r="N28" s="15"/>
      <c r="O28" s="15"/>
      <c r="P28" s="15"/>
      <c r="Q28" s="15"/>
      <c r="R28" s="15">
        <f>+R29+R30+R31+R32+R33+R34+R35+R36+R37</f>
        <v>6339641.5099999998</v>
      </c>
    </row>
    <row r="29" spans="3:18" x14ac:dyDescent="0.3">
      <c r="C29" s="3" t="s">
        <v>18</v>
      </c>
      <c r="D29" s="14">
        <v>25982136</v>
      </c>
      <c r="E29" s="14">
        <v>25982136</v>
      </c>
      <c r="R29" s="22"/>
    </row>
    <row r="30" spans="3:18" x14ac:dyDescent="0.3">
      <c r="C30" s="3" t="s">
        <v>19</v>
      </c>
      <c r="D30" s="14">
        <v>33537533</v>
      </c>
      <c r="E30" s="14">
        <v>33537533</v>
      </c>
      <c r="R30" s="22"/>
    </row>
    <row r="31" spans="3:18" x14ac:dyDescent="0.3">
      <c r="C31" s="3" t="s">
        <v>20</v>
      </c>
      <c r="D31" s="14">
        <v>35608468</v>
      </c>
      <c r="E31" s="14">
        <v>35608468</v>
      </c>
      <c r="R31" s="22"/>
    </row>
    <row r="32" spans="3:18" x14ac:dyDescent="0.3">
      <c r="C32" s="3" t="s">
        <v>21</v>
      </c>
      <c r="D32" s="14">
        <v>2734117</v>
      </c>
      <c r="E32" s="14">
        <v>2734117</v>
      </c>
      <c r="R32" s="22"/>
    </row>
    <row r="33" spans="3:18" x14ac:dyDescent="0.3">
      <c r="C33" s="3" t="s">
        <v>22</v>
      </c>
      <c r="D33" s="14">
        <v>6365000</v>
      </c>
      <c r="E33" s="14">
        <v>6365000</v>
      </c>
      <c r="R33" s="22"/>
    </row>
    <row r="34" spans="3:18" x14ac:dyDescent="0.3">
      <c r="C34" s="3" t="s">
        <v>23</v>
      </c>
      <c r="D34" s="14">
        <v>14997204</v>
      </c>
      <c r="E34" s="14">
        <v>14997204</v>
      </c>
      <c r="R34" s="22"/>
    </row>
    <row r="35" spans="3:18" x14ac:dyDescent="0.3">
      <c r="C35" s="3" t="s">
        <v>24</v>
      </c>
      <c r="D35" s="14">
        <v>140725218</v>
      </c>
      <c r="E35" s="14">
        <v>140725218</v>
      </c>
      <c r="R35" s="22"/>
    </row>
    <row r="36" spans="3:18" x14ac:dyDescent="0.3">
      <c r="C36" s="3" t="s">
        <v>25</v>
      </c>
      <c r="D36" s="14">
        <v>0</v>
      </c>
      <c r="E36" s="14">
        <v>0</v>
      </c>
      <c r="R36" s="22"/>
    </row>
    <row r="37" spans="3:18" x14ac:dyDescent="0.3">
      <c r="C37" s="3" t="s">
        <v>26</v>
      </c>
      <c r="D37" s="14">
        <v>238172518</v>
      </c>
      <c r="E37" s="14">
        <v>238172518</v>
      </c>
      <c r="J37" s="29">
        <v>81939.199999999997</v>
      </c>
      <c r="K37" s="29">
        <v>6149823.7199999997</v>
      </c>
      <c r="L37" s="29">
        <v>107878.59</v>
      </c>
      <c r="M37" s="29"/>
      <c r="N37" s="29"/>
      <c r="O37" s="29"/>
      <c r="P37" s="29"/>
      <c r="Q37" s="29"/>
      <c r="R37" s="15">
        <f>SUM(F37:Q37)</f>
        <v>6339641.5099999998</v>
      </c>
    </row>
    <row r="38" spans="3:18" x14ac:dyDescent="0.3">
      <c r="C38" s="2" t="s">
        <v>27</v>
      </c>
      <c r="D38" s="15">
        <f>+D39+D40+D44+D45+D46</f>
        <v>277900000</v>
      </c>
      <c r="E38" s="15">
        <f>+E39+E40+E44+E45+E46</f>
        <v>277900000</v>
      </c>
      <c r="R38" s="27">
        <f>+R39+R40+R44+R45+R46</f>
        <v>0</v>
      </c>
    </row>
    <row r="39" spans="3:18" x14ac:dyDescent="0.3">
      <c r="C39" s="3" t="s">
        <v>28</v>
      </c>
      <c r="D39" s="14">
        <v>272400000</v>
      </c>
      <c r="E39" s="14">
        <v>272400000</v>
      </c>
      <c r="R39" s="22"/>
    </row>
    <row r="40" spans="3:18" x14ac:dyDescent="0.3">
      <c r="C40" s="3" t="s">
        <v>29</v>
      </c>
      <c r="D40" s="14">
        <v>500000</v>
      </c>
      <c r="E40" s="14">
        <v>500000</v>
      </c>
      <c r="R40" s="22"/>
    </row>
    <row r="41" spans="3:18" x14ac:dyDescent="0.3">
      <c r="C41" s="3" t="s">
        <v>30</v>
      </c>
      <c r="D41" s="19"/>
      <c r="E41" s="19"/>
      <c r="R41" s="22"/>
    </row>
    <row r="42" spans="3:18" x14ac:dyDescent="0.3">
      <c r="C42" s="3" t="s">
        <v>31</v>
      </c>
      <c r="D42" s="19"/>
      <c r="E42" s="19"/>
      <c r="R42" s="22"/>
    </row>
    <row r="43" spans="3:18" x14ac:dyDescent="0.3">
      <c r="C43" s="3" t="s">
        <v>32</v>
      </c>
      <c r="D43" s="19"/>
      <c r="E43" s="19"/>
      <c r="R43" s="22"/>
    </row>
    <row r="44" spans="3:18" x14ac:dyDescent="0.3">
      <c r="C44" s="3" t="s">
        <v>33</v>
      </c>
      <c r="D44" s="19"/>
      <c r="E44" s="19"/>
      <c r="R44" s="22"/>
    </row>
    <row r="45" spans="3:18" x14ac:dyDescent="0.3">
      <c r="C45" s="3" t="s">
        <v>34</v>
      </c>
      <c r="D45" s="14">
        <v>5000000</v>
      </c>
      <c r="E45" s="14">
        <v>5000000</v>
      </c>
      <c r="R45" s="27">
        <f>+R46+R47+R51+R52+R53</f>
        <v>0</v>
      </c>
    </row>
    <row r="46" spans="3:18" x14ac:dyDescent="0.3">
      <c r="C46" s="3" t="s">
        <v>35</v>
      </c>
      <c r="D46" s="14"/>
      <c r="E46" s="14"/>
      <c r="R46" s="22"/>
    </row>
    <row r="47" spans="3:18" x14ac:dyDescent="0.3">
      <c r="C47" s="2" t="s">
        <v>36</v>
      </c>
      <c r="D47" s="18"/>
      <c r="E47" s="19"/>
      <c r="R47" s="22"/>
    </row>
    <row r="48" spans="3:18" x14ac:dyDescent="0.3">
      <c r="C48" s="3" t="s">
        <v>37</v>
      </c>
      <c r="D48" s="19"/>
      <c r="E48" s="19"/>
      <c r="R48" s="22"/>
    </row>
    <row r="49" spans="3:18" x14ac:dyDescent="0.3">
      <c r="C49" s="3" t="s">
        <v>38</v>
      </c>
      <c r="D49" s="19"/>
      <c r="E49" s="19"/>
      <c r="R49" s="22"/>
    </row>
    <row r="50" spans="3:18" x14ac:dyDescent="0.3">
      <c r="C50" s="3" t="s">
        <v>39</v>
      </c>
      <c r="D50" s="19"/>
      <c r="E50" s="19"/>
      <c r="R50" s="22"/>
    </row>
    <row r="51" spans="3:18" x14ac:dyDescent="0.3">
      <c r="C51" s="3" t="s">
        <v>40</v>
      </c>
      <c r="D51" s="19"/>
      <c r="E51" s="19"/>
      <c r="R51" s="22"/>
    </row>
    <row r="52" spans="3:18" x14ac:dyDescent="0.3">
      <c r="C52" s="3" t="s">
        <v>41</v>
      </c>
      <c r="D52" s="19"/>
      <c r="E52" s="19"/>
      <c r="R52" s="22"/>
    </row>
    <row r="53" spans="3:18" x14ac:dyDescent="0.3">
      <c r="C53" s="3" t="s">
        <v>42</v>
      </c>
      <c r="D53" s="19"/>
      <c r="E53" s="19"/>
      <c r="R53" s="22"/>
    </row>
    <row r="54" spans="3:18" x14ac:dyDescent="0.3">
      <c r="C54" s="2" t="s">
        <v>43</v>
      </c>
      <c r="D54" s="15">
        <f>+D55+D56+D57+D58+D59+D60+D61+D62+D63</f>
        <v>1087655395</v>
      </c>
      <c r="E54" s="15">
        <f>+E55+E56+E57+E58+E59+E60+E61+E62+E63</f>
        <v>1087655395</v>
      </c>
      <c r="F54" s="15">
        <f t="shared" ref="F54:J54" si="7">+F55+F56+F57+F58+F59+F60+F61+F62+F63</f>
        <v>0</v>
      </c>
      <c r="G54" s="15">
        <f t="shared" si="7"/>
        <v>0</v>
      </c>
      <c r="H54" s="15">
        <f t="shared" si="7"/>
        <v>0</v>
      </c>
      <c r="I54" s="15">
        <f t="shared" si="7"/>
        <v>16830973.489999998</v>
      </c>
      <c r="J54" s="15">
        <f t="shared" si="7"/>
        <v>1258778.17</v>
      </c>
      <c r="K54" s="15">
        <f>+K55+K56+K57+K58+K59+K60+K61+K62+K63</f>
        <v>3736800.57</v>
      </c>
      <c r="L54" s="15">
        <f>+L55+L56+L57+L58+L59+L60+L61+L62+L63</f>
        <v>7351833.0799999991</v>
      </c>
      <c r="M54" s="15">
        <f>+M55+M56+M57+M58+M59+M60+M61+M62+M63</f>
        <v>0</v>
      </c>
      <c r="N54" s="15">
        <f t="shared" ref="N54:Q54" si="8">+N55+N56+N57+N58+N59+N60+N61+N62+N63</f>
        <v>0</v>
      </c>
      <c r="O54" s="15">
        <f t="shared" si="8"/>
        <v>0</v>
      </c>
      <c r="P54" s="15">
        <f t="shared" si="8"/>
        <v>0</v>
      </c>
      <c r="Q54" s="15">
        <f t="shared" si="8"/>
        <v>10384000</v>
      </c>
      <c r="R54" s="15">
        <f>SUM(F54:Q54)</f>
        <v>39562385.309999995</v>
      </c>
    </row>
    <row r="55" spans="3:18" x14ac:dyDescent="0.3">
      <c r="C55" s="3" t="s">
        <v>44</v>
      </c>
      <c r="D55" s="14">
        <v>306659957</v>
      </c>
      <c r="E55" s="14">
        <v>306659957</v>
      </c>
      <c r="K55" s="29">
        <v>2596000</v>
      </c>
      <c r="L55" s="29">
        <v>5014274.8899999997</v>
      </c>
      <c r="M55" s="29"/>
      <c r="N55" s="29"/>
      <c r="O55" s="29"/>
      <c r="P55" s="29"/>
      <c r="Q55" s="29">
        <v>10384000</v>
      </c>
      <c r="R55" s="15">
        <f>SUM(F55:Q55)</f>
        <v>17994274.890000001</v>
      </c>
    </row>
    <row r="56" spans="3:18" x14ac:dyDescent="0.3">
      <c r="C56" s="3" t="s">
        <v>45</v>
      </c>
      <c r="D56" s="14">
        <v>20094925</v>
      </c>
      <c r="E56" s="14">
        <v>20094925</v>
      </c>
      <c r="L56" s="29">
        <v>693173.05</v>
      </c>
      <c r="M56" s="29"/>
      <c r="N56" s="29"/>
      <c r="O56" s="29"/>
      <c r="P56" s="29"/>
      <c r="Q56" s="29"/>
      <c r="R56" s="15">
        <f>SUM(F56:Q56)</f>
        <v>693173.05</v>
      </c>
    </row>
    <row r="57" spans="3:18" x14ac:dyDescent="0.3">
      <c r="C57" s="3" t="s">
        <v>46</v>
      </c>
      <c r="D57" s="14">
        <v>251117946</v>
      </c>
      <c r="E57" s="14">
        <v>251117946</v>
      </c>
      <c r="R57" s="22"/>
    </row>
    <row r="58" spans="3:18" x14ac:dyDescent="0.3">
      <c r="C58" s="3" t="s">
        <v>47</v>
      </c>
      <c r="D58" s="14">
        <v>156949949</v>
      </c>
      <c r="E58" s="14">
        <v>156949949</v>
      </c>
      <c r="R58" s="22"/>
    </row>
    <row r="59" spans="3:18" x14ac:dyDescent="0.3">
      <c r="C59" s="3" t="s">
        <v>48</v>
      </c>
      <c r="D59" s="14">
        <v>251736618</v>
      </c>
      <c r="E59" s="14">
        <v>251736618</v>
      </c>
      <c r="I59" s="29">
        <v>16830973.489999998</v>
      </c>
      <c r="J59" s="29">
        <v>1258778.17</v>
      </c>
      <c r="K59" s="29">
        <v>169786.48</v>
      </c>
      <c r="L59" s="29">
        <v>1644385.14</v>
      </c>
      <c r="M59" s="29"/>
      <c r="N59" s="29"/>
      <c r="O59" s="29"/>
      <c r="P59" s="29"/>
      <c r="Q59" s="29"/>
      <c r="R59" s="15">
        <f>SUM(F59:Q59)</f>
        <v>19903923.279999997</v>
      </c>
    </row>
    <row r="60" spans="3:18" x14ac:dyDescent="0.3">
      <c r="C60" s="3" t="s">
        <v>49</v>
      </c>
      <c r="D60" s="14">
        <v>40866000</v>
      </c>
      <c r="E60" s="14">
        <v>40866000</v>
      </c>
      <c r="K60" s="29">
        <v>971014.09</v>
      </c>
      <c r="L60" s="29"/>
      <c r="M60" s="29"/>
      <c r="N60" s="29"/>
      <c r="O60" s="29"/>
      <c r="P60" s="29"/>
      <c r="Q60" s="29"/>
      <c r="R60" s="15">
        <f>SUM(F60:Q60)</f>
        <v>971014.09</v>
      </c>
    </row>
    <row r="61" spans="3:18" x14ac:dyDescent="0.3">
      <c r="C61" s="3" t="s">
        <v>50</v>
      </c>
      <c r="D61" s="14"/>
      <c r="E61" s="14"/>
      <c r="R61" s="22"/>
    </row>
    <row r="62" spans="3:18" x14ac:dyDescent="0.3">
      <c r="C62" s="3" t="s">
        <v>51</v>
      </c>
      <c r="D62" s="14">
        <v>59750000</v>
      </c>
      <c r="E62" s="14">
        <v>59750000</v>
      </c>
      <c r="R62" s="22"/>
    </row>
    <row r="63" spans="3:18" x14ac:dyDescent="0.3">
      <c r="C63" s="3" t="s">
        <v>52</v>
      </c>
      <c r="D63" s="19">
        <v>480000</v>
      </c>
      <c r="E63" s="19">
        <v>480000</v>
      </c>
      <c r="R63" s="22"/>
    </row>
    <row r="64" spans="3:18" x14ac:dyDescent="0.3">
      <c r="C64" s="2" t="s">
        <v>53</v>
      </c>
      <c r="D64" s="15">
        <f>+D65+D66</f>
        <v>0</v>
      </c>
      <c r="E64" s="15">
        <f>+E65+E66</f>
        <v>0</v>
      </c>
      <c r="K64" s="18">
        <f>+K65</f>
        <v>1557727.16</v>
      </c>
      <c r="L64" s="18">
        <f t="shared" ref="L64:M64" si="9">+L65</f>
        <v>0</v>
      </c>
      <c r="M64" s="18">
        <f t="shared" si="9"/>
        <v>0</v>
      </c>
      <c r="N64" s="18"/>
      <c r="O64" s="18"/>
      <c r="P64" s="18"/>
      <c r="Q64" s="18"/>
      <c r="R64" s="15">
        <f>SUM(F64:Q64)</f>
        <v>1557727.16</v>
      </c>
    </row>
    <row r="65" spans="3:18" x14ac:dyDescent="0.3">
      <c r="C65" s="3" t="s">
        <v>54</v>
      </c>
      <c r="D65" s="14"/>
      <c r="E65" s="14"/>
      <c r="K65" s="29">
        <v>1557727.16</v>
      </c>
      <c r="L65" s="29"/>
      <c r="M65" s="29"/>
      <c r="N65" s="29"/>
      <c r="O65" s="29"/>
      <c r="P65" s="29"/>
      <c r="Q65" s="29"/>
      <c r="R65" s="15">
        <f>SUM(F65:Q65)</f>
        <v>1557727.16</v>
      </c>
    </row>
    <row r="66" spans="3:18" x14ac:dyDescent="0.3">
      <c r="C66" s="3" t="s">
        <v>55</v>
      </c>
      <c r="D66" s="19"/>
      <c r="E66" s="19"/>
      <c r="R66" s="22"/>
    </row>
    <row r="67" spans="3:18" x14ac:dyDescent="0.3">
      <c r="C67" s="3" t="s">
        <v>56</v>
      </c>
      <c r="D67" s="19"/>
      <c r="E67" s="19"/>
      <c r="R67" s="22"/>
    </row>
    <row r="68" spans="3:18" x14ac:dyDescent="0.3">
      <c r="C68" s="3" t="s">
        <v>57</v>
      </c>
      <c r="D68" s="19"/>
      <c r="E68" s="19"/>
      <c r="R68" s="22"/>
    </row>
    <row r="69" spans="3:18" x14ac:dyDescent="0.3">
      <c r="C69" s="2" t="s">
        <v>58</v>
      </c>
      <c r="D69" s="18"/>
      <c r="E69" s="19"/>
      <c r="R69" s="22"/>
    </row>
    <row r="70" spans="3:18" x14ac:dyDescent="0.3">
      <c r="C70" s="3" t="s">
        <v>59</v>
      </c>
      <c r="D70" s="19"/>
      <c r="E70" s="19"/>
      <c r="R70" s="22"/>
    </row>
    <row r="71" spans="3:18" x14ac:dyDescent="0.3">
      <c r="C71" s="3" t="s">
        <v>60</v>
      </c>
      <c r="D71" s="19"/>
      <c r="E71" s="19"/>
      <c r="R71" s="22"/>
    </row>
    <row r="72" spans="3:18" x14ac:dyDescent="0.3">
      <c r="C72" s="2" t="s">
        <v>61</v>
      </c>
      <c r="D72" s="15">
        <f>+D73+D74+D75</f>
        <v>10000000</v>
      </c>
      <c r="E72" s="15">
        <f>+E73+E74+E75</f>
        <v>10000000</v>
      </c>
      <c r="F72" s="15">
        <f t="shared" ref="F72:I72" si="10">+F73+F74+F75</f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/>
      <c r="K72" s="15"/>
      <c r="L72" s="15"/>
      <c r="M72" s="15"/>
      <c r="N72" s="15"/>
      <c r="O72" s="15"/>
      <c r="P72" s="15"/>
      <c r="Q72" s="15"/>
      <c r="R72" s="27">
        <f>+R73+R74+R75</f>
        <v>0</v>
      </c>
    </row>
    <row r="73" spans="3:18" x14ac:dyDescent="0.3">
      <c r="C73" s="3" t="s">
        <v>62</v>
      </c>
      <c r="D73" s="19"/>
      <c r="E73" s="19"/>
      <c r="R73" s="22"/>
    </row>
    <row r="74" spans="3:18" x14ac:dyDescent="0.3">
      <c r="C74" s="3" t="s">
        <v>63</v>
      </c>
      <c r="D74" s="14">
        <v>10000000</v>
      </c>
      <c r="E74" s="14">
        <v>10000000</v>
      </c>
      <c r="R74" s="22"/>
    </row>
    <row r="75" spans="3:18" x14ac:dyDescent="0.3">
      <c r="C75" s="3" t="s">
        <v>64</v>
      </c>
      <c r="D75" s="19"/>
      <c r="E75" s="19"/>
      <c r="R75" s="22"/>
    </row>
    <row r="76" spans="3:18" x14ac:dyDescent="0.3">
      <c r="C76" s="1" t="s">
        <v>67</v>
      </c>
      <c r="D76" s="17">
        <f>+D80</f>
        <v>58000000</v>
      </c>
      <c r="E76" s="17">
        <f>+E80</f>
        <v>58000000</v>
      </c>
      <c r="F76" s="17">
        <f t="shared" ref="F76:I76" si="11">+F80</f>
        <v>0</v>
      </c>
      <c r="G76" s="17">
        <f t="shared" si="11"/>
        <v>0</v>
      </c>
      <c r="H76" s="17">
        <f t="shared" si="11"/>
        <v>0</v>
      </c>
      <c r="I76" s="17">
        <f t="shared" si="11"/>
        <v>0</v>
      </c>
      <c r="J76" s="17"/>
      <c r="K76" s="17"/>
      <c r="L76" s="17"/>
      <c r="M76" s="17"/>
      <c r="N76" s="17"/>
      <c r="O76" s="17"/>
      <c r="P76" s="17"/>
      <c r="Q76" s="17"/>
      <c r="R76" s="28">
        <f>+R80</f>
        <v>0</v>
      </c>
    </row>
    <row r="77" spans="3:18" x14ac:dyDescent="0.3">
      <c r="C77" s="2" t="s">
        <v>68</v>
      </c>
      <c r="D77" s="18"/>
      <c r="E77" s="19"/>
      <c r="R77" s="22"/>
    </row>
    <row r="78" spans="3:18" x14ac:dyDescent="0.3">
      <c r="C78" s="3" t="s">
        <v>69</v>
      </c>
      <c r="D78" s="19"/>
      <c r="E78" s="19"/>
      <c r="R78" s="22"/>
    </row>
    <row r="79" spans="3:18" x14ac:dyDescent="0.3">
      <c r="C79" s="3" t="s">
        <v>70</v>
      </c>
      <c r="D79" s="19"/>
      <c r="E79" s="19"/>
      <c r="R79" s="22"/>
    </row>
    <row r="80" spans="3:18" x14ac:dyDescent="0.3">
      <c r="C80" s="2" t="s">
        <v>71</v>
      </c>
      <c r="D80" s="15">
        <f>+D81+D82</f>
        <v>58000000</v>
      </c>
      <c r="E80" s="15">
        <f>+E81+E82</f>
        <v>58000000</v>
      </c>
      <c r="F80" s="15">
        <f>+F81+F82</f>
        <v>0</v>
      </c>
      <c r="G80" s="15">
        <f t="shared" ref="G80:I80" si="12">+G81+G82</f>
        <v>0</v>
      </c>
      <c r="H80" s="15">
        <f t="shared" si="12"/>
        <v>0</v>
      </c>
      <c r="I80" s="15">
        <f t="shared" si="12"/>
        <v>0</v>
      </c>
      <c r="J80" s="15"/>
      <c r="K80" s="15"/>
      <c r="L80" s="15"/>
      <c r="M80" s="15"/>
      <c r="N80" s="15"/>
      <c r="O80" s="15"/>
      <c r="P80" s="15"/>
      <c r="Q80" s="15"/>
      <c r="R80" s="27">
        <f>+R81+R82</f>
        <v>0</v>
      </c>
    </row>
    <row r="81" spans="3:18" x14ac:dyDescent="0.3">
      <c r="C81" s="3" t="s">
        <v>72</v>
      </c>
      <c r="D81" s="14">
        <v>58000000</v>
      </c>
      <c r="E81" s="14">
        <v>58000000</v>
      </c>
      <c r="R81" s="22"/>
    </row>
    <row r="82" spans="3:18" x14ac:dyDescent="0.3">
      <c r="C82" s="3" t="s">
        <v>73</v>
      </c>
      <c r="D82" s="14"/>
      <c r="E82" s="14"/>
      <c r="R82" s="22"/>
    </row>
    <row r="83" spans="3:18" x14ac:dyDescent="0.3">
      <c r="C83" s="2" t="s">
        <v>74</v>
      </c>
      <c r="D83" s="18"/>
      <c r="E83" s="19"/>
      <c r="R83" s="22"/>
    </row>
    <row r="84" spans="3:18" x14ac:dyDescent="0.3">
      <c r="C84" s="3" t="s">
        <v>75</v>
      </c>
      <c r="D84" s="19"/>
      <c r="E84" s="19"/>
      <c r="R84" s="22"/>
    </row>
    <row r="85" spans="3:18" x14ac:dyDescent="0.3">
      <c r="C85" s="5" t="s">
        <v>65</v>
      </c>
      <c r="D85" s="20">
        <f t="shared" ref="D85:Q85" si="13">+D12+D18+D28+D38+D54+D64+D72+D80</f>
        <v>9872913093</v>
      </c>
      <c r="E85" s="20">
        <f t="shared" si="13"/>
        <v>9872913093</v>
      </c>
      <c r="F85" s="20">
        <f t="shared" si="13"/>
        <v>249174004.67000002</v>
      </c>
      <c r="G85" s="20">
        <f t="shared" si="13"/>
        <v>247643923.78</v>
      </c>
      <c r="H85" s="20">
        <f t="shared" si="13"/>
        <v>249703554.76999998</v>
      </c>
      <c r="I85" s="20">
        <f t="shared" si="13"/>
        <v>295706262.79000002</v>
      </c>
      <c r="J85" s="20">
        <f t="shared" si="13"/>
        <v>416204733.66999996</v>
      </c>
      <c r="K85" s="20">
        <f t="shared" si="13"/>
        <v>266765606.17999998</v>
      </c>
      <c r="L85" s="20">
        <f t="shared" si="13"/>
        <v>255593584.15000004</v>
      </c>
      <c r="M85" s="20">
        <f t="shared" si="13"/>
        <v>246385375.15000004</v>
      </c>
      <c r="N85" s="20">
        <f t="shared" si="13"/>
        <v>245949969.13000003</v>
      </c>
      <c r="O85" s="20">
        <f t="shared" si="13"/>
        <v>247671885.87</v>
      </c>
      <c r="P85" s="20">
        <f t="shared" si="13"/>
        <v>467383251.13999999</v>
      </c>
      <c r="Q85" s="20">
        <f t="shared" si="13"/>
        <v>282480087.13999999</v>
      </c>
      <c r="R85" s="20">
        <f>+R12+R18+R28+R38+R54+R64+R72+R80</f>
        <v>3470662238.4400001</v>
      </c>
    </row>
    <row r="87" spans="3:18" x14ac:dyDescent="0.3">
      <c r="C87" s="16" t="s">
        <v>85</v>
      </c>
      <c r="E87" s="19"/>
      <c r="J87" s="29"/>
      <c r="K87" s="29"/>
      <c r="L87" s="29"/>
      <c r="M87" s="29"/>
      <c r="N87" s="29"/>
      <c r="O87" s="29"/>
      <c r="P87" s="29"/>
      <c r="Q87" s="29"/>
    </row>
    <row r="88" spans="3:18" x14ac:dyDescent="0.3">
      <c r="D88" s="19"/>
    </row>
    <row r="89" spans="3:18" x14ac:dyDescent="0.3">
      <c r="J89" s="19"/>
      <c r="K89" s="19"/>
      <c r="L89" s="19"/>
      <c r="M89" s="19"/>
      <c r="N89" s="19"/>
      <c r="O89" s="19"/>
      <c r="P89" s="19"/>
      <c r="Q89" s="19"/>
    </row>
    <row r="90" spans="3:18" ht="15" thickBot="1" x14ac:dyDescent="0.35"/>
    <row r="91" spans="3:18" ht="26.25" customHeight="1" thickBot="1" x14ac:dyDescent="0.35">
      <c r="C91" s="13" t="s">
        <v>80</v>
      </c>
    </row>
    <row r="92" spans="3:18" ht="33.75" customHeight="1" thickBot="1" x14ac:dyDescent="0.35">
      <c r="C92" s="11" t="s">
        <v>81</v>
      </c>
    </row>
    <row r="93" spans="3:18" ht="43.8" thickBot="1" x14ac:dyDescent="0.35">
      <c r="C93" s="12" t="s">
        <v>82</v>
      </c>
    </row>
    <row r="94" spans="3:18" x14ac:dyDescent="0.3">
      <c r="C94" s="21"/>
    </row>
    <row r="95" spans="3:18" x14ac:dyDescent="0.3">
      <c r="C95" s="21"/>
    </row>
    <row r="97" spans="3:3" x14ac:dyDescent="0.3">
      <c r="C97" s="16" t="s">
        <v>86</v>
      </c>
    </row>
    <row r="98" spans="3:3" x14ac:dyDescent="0.3">
      <c r="C98" s="16" t="s">
        <v>87</v>
      </c>
    </row>
  </sheetData>
  <mergeCells count="9">
    <mergeCell ref="F9:R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2026-01-09T13:05:29Z</cp:lastPrinted>
  <dcterms:created xsi:type="dcterms:W3CDTF">2021-07-29T18:58:50Z</dcterms:created>
  <dcterms:modified xsi:type="dcterms:W3CDTF">2026-01-09T13:09:26Z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2025-05-09T14:24:27Z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18993658-71d1-4732-accc-be839a50c106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